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Arab Embassy Fees\"/>
    </mc:Choice>
  </mc:AlternateContent>
  <xr:revisionPtr revIDLastSave="0" documentId="13_ncr:1_{F2E9DA1A-A9A2-4F0F-920D-6926D1C059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UAE" sheetId="19" r:id="rId15"/>
    <sheet name="Yemen" sheetId="20" r:id="rId16"/>
    <sheet name="Tunisia" sheetId="6" r:id="rId17"/>
    <sheet name="Palestine" sheetId="24" r:id="rId18"/>
  </sheets>
  <definedNames>
    <definedName name="_xlnm.Print_Area" localSheetId="1">Algeria!$A$2:$H$27</definedName>
    <definedName name="_xlnm.Print_Area" localSheetId="2">Bahrain!$A$2:$B$11</definedName>
    <definedName name="_xlnm.Print_Area" localSheetId="4">'Dji-Maurit-Soma-Syria'!$A$2:$F$4</definedName>
    <definedName name="_xlnm.Print_Area" localSheetId="3">Iraq!$A$2:$S$47</definedName>
    <definedName name="_xlnm.Print_Area" localSheetId="5">Jordan!$A$2:$F$26</definedName>
    <definedName name="_xlnm.Print_Area" localSheetId="6">Kuwait!$A$2:$C$16</definedName>
    <definedName name="_xlnm.Print_Area" localSheetId="7">Lebanon!$A$2:$J$28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7">Palestine!$A$2:$I$16</definedName>
    <definedName name="_xlnm.Print_Area" localSheetId="11">'Qatar '!$A$2:$C$32</definedName>
    <definedName name="_xlnm.Print_Area" localSheetId="12">'Saudi Arabia'!$A$2:$H$18</definedName>
    <definedName name="_xlnm.Print_Area" localSheetId="13">Sudan!$A$2:$E$14</definedName>
    <definedName name="_xlnm.Print_Area" localSheetId="0">'Summary Chart'!$B$2:$O$66</definedName>
    <definedName name="_xlnm.Print_Area" localSheetId="16">Tunisia!$A$2:$I$17</definedName>
    <definedName name="_xlnm.Print_Area" localSheetId="14">UAE!$A$2:$G$36</definedName>
    <definedName name="_xlnm.Print_Area" localSheetId="15">Yemen!$A$2:$E$43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3" l="1"/>
  <c r="B36" i="23" s="1"/>
  <c r="B45" i="23"/>
  <c r="B44" i="23"/>
  <c r="B43" i="23"/>
  <c r="B41" i="23"/>
  <c r="B40" i="23"/>
  <c r="B42" i="23" s="1"/>
  <c r="B5" i="23"/>
  <c r="B14" i="17"/>
  <c r="B13" i="17"/>
  <c r="B10" i="17"/>
  <c r="B9" i="17"/>
  <c r="B34" i="23" l="1"/>
  <c r="B38" i="23"/>
  <c r="B37" i="23"/>
  <c r="B35" i="23"/>
  <c r="B30" i="23"/>
  <c r="B31" i="23"/>
  <c r="B6" i="23"/>
  <c r="D26" i="23"/>
  <c r="D22" i="23"/>
  <c r="D24" i="23"/>
  <c r="D20" i="23"/>
  <c r="B9" i="11" l="1"/>
  <c r="B15" i="11"/>
  <c r="B16" i="11"/>
  <c r="B13" i="11"/>
  <c r="B12" i="11"/>
  <c r="B6" i="17"/>
  <c r="B5" i="17"/>
  <c r="B14" i="24" l="1"/>
  <c r="B13" i="24"/>
  <c r="B10" i="24"/>
  <c r="B9" i="24"/>
  <c r="B6" i="24"/>
  <c r="B5" i="24"/>
  <c r="B10" i="11"/>
  <c r="B6" i="12" l="1"/>
  <c r="B9" i="12"/>
  <c r="B13" i="16" l="1"/>
  <c r="J13" i="2" l="1"/>
  <c r="E29" i="19" l="1"/>
  <c r="E31" i="19" l="1"/>
  <c r="E30" i="19" l="1"/>
  <c r="G9" i="20" l="1"/>
  <c r="H9" i="20" s="1"/>
  <c r="I9" i="20" s="1"/>
  <c r="J9" i="20" s="1"/>
  <c r="H5" i="20"/>
  <c r="A10" i="20"/>
  <c r="A9" i="20"/>
  <c r="G8" i="20" l="1"/>
  <c r="K8" i="17"/>
  <c r="K4" i="12"/>
  <c r="L4" i="12" s="1"/>
  <c r="B5" i="12" s="1"/>
  <c r="I15" i="2"/>
  <c r="J15" i="2" s="1"/>
  <c r="K15" i="2" s="1"/>
  <c r="I14" i="2"/>
  <c r="J14" i="2" s="1"/>
  <c r="K14" i="2" s="1"/>
  <c r="K13" i="2"/>
  <c r="L13" i="2" l="1"/>
  <c r="M13" i="2" s="1"/>
  <c r="F13" i="2"/>
  <c r="F14" i="2"/>
  <c r="L14" i="2"/>
  <c r="M14" i="2" s="1"/>
  <c r="L15" i="2"/>
  <c r="M15" i="2" s="1"/>
  <c r="F15" i="2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28" i="19"/>
  <c r="E27" i="19"/>
  <c r="E25" i="19"/>
  <c r="E19" i="19"/>
  <c r="E18" i="19"/>
  <c r="E17" i="19"/>
  <c r="E16" i="19"/>
  <c r="E15" i="19"/>
  <c r="E26" i="19"/>
  <c r="E24" i="19"/>
  <c r="E23" i="19"/>
  <c r="E22" i="19"/>
  <c r="E14" i="19"/>
  <c r="E1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Ellie Hsin-Yi Lai</author>
  </authors>
  <commentList>
    <comment ref="D3" authorId="0" shapeId="0" xr:uid="{C79D1911-F8B1-452F-BC59-868C8E237CE3}">
      <text>
        <r>
          <rPr>
            <b/>
            <sz val="9"/>
            <color indexed="81"/>
            <rFont val="Tahoma"/>
            <family val="2"/>
          </rPr>
          <t>Ellie Hsin-Yi Lai:</t>
        </r>
        <r>
          <rPr>
            <sz val="9"/>
            <color indexed="81"/>
            <rFont val="Tahoma"/>
            <family val="2"/>
          </rPr>
          <t xml:space="preserve">
Embassy closed if highlighted in red</t>
        </r>
      </text>
    </comment>
  </commentList>
</comments>
</file>

<file path=xl/sharedStrings.xml><?xml version="1.0" encoding="utf-8"?>
<sst xmlns="http://schemas.openxmlformats.org/spreadsheetml/2006/main" count="640" uniqueCount="358">
  <si>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</si>
  <si>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</si>
  <si>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</si>
  <si>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</si>
  <si>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</si>
  <si>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</si>
  <si>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</si>
  <si>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</si>
  <si>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</si>
  <si>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</si>
  <si>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</si>
  <si>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</si>
  <si>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</si>
  <si>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</si>
  <si>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</si>
  <si>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</si>
  <si>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</si>
  <si>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</si>
  <si>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</si>
  <si>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</si>
  <si>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</si>
  <si>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</si>
  <si>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</si>
  <si>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</si>
  <si>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</si>
  <si>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</si>
  <si>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</si>
  <si>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</si>
  <si>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</si>
  <si>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</si>
  <si>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</si>
  <si>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</si>
  <si>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</si>
  <si>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</si>
  <si>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</si>
  <si>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</si>
  <si>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</si>
  <si>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</si>
  <si>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</si>
  <si>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</si>
  <si>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</si>
  <si>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</si>
  <si>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</si>
  <si>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</si>
  <si>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</si>
  <si>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</si>
  <si>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</si>
  <si>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</si>
  <si>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</si>
  <si>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</si>
  <si>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</si>
  <si>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</si>
  <si>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</si>
  <si>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</si>
  <si>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</si>
  <si>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</si>
  <si>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</si>
  <si>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</si>
  <si>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</si>
  <si>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</si>
  <si>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</si>
  <si>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</si>
  <si>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</si>
  <si>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</si>
  <si>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General Power of Attorney</t>
  </si>
  <si>
    <t>Price List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</si>
  <si>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</si>
  <si>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</si>
  <si>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</si>
  <si>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</si>
  <si>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</si>
  <si>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</si>
  <si>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</si>
  <si>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</si>
  <si>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</si>
  <si>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</si>
  <si>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</si>
  <si>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</si>
  <si>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</si>
  <si>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</si>
  <si>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</si>
  <si>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</si>
  <si>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</si>
  <si>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</si>
  <si>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</si>
  <si>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</si>
  <si>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</si>
  <si>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</si>
  <si>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</si>
  <si>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</si>
  <si>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</si>
  <si>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</si>
  <si>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</si>
  <si>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</si>
  <si>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</si>
  <si>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</si>
  <si>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</si>
  <si>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</si>
  <si>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</si>
  <si>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</si>
  <si>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</si>
  <si>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</si>
  <si>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</si>
  <si>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</si>
  <si>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</si>
  <si>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</si>
  <si>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</si>
  <si>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</si>
  <si>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</si>
  <si>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</si>
  <si>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</si>
  <si>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</si>
  <si>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</si>
  <si>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</si>
  <si>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</si>
  <si>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</si>
  <si>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</si>
  <si>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</si>
  <si>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</si>
  <si>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</si>
  <si>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</si>
  <si>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</si>
  <si>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</si>
  <si>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</si>
  <si>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</si>
  <si>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</si>
  <si>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</si>
  <si>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</si>
  <si>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</si>
  <si>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</si>
  <si>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</si>
  <si>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</si>
  <si>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</si>
  <si>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</si>
  <si>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</si>
  <si>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</si>
  <si>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</si>
  <si>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</si>
  <si>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</si>
  <si>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</si>
  <si>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</si>
  <si>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</si>
  <si>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</si>
  <si>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</si>
  <si>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</si>
  <si>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</si>
  <si>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</si>
  <si>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</si>
  <si>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</si>
  <si>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</si>
  <si>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</si>
  <si>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 xml:space="preserve">There MUST be a Certificate of Origin processed per each Invoice 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</si>
  <si>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</si>
  <si>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</si>
  <si>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</si>
  <si>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</si>
  <si>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</si>
  <si>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</si>
  <si>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</si>
  <si>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</si>
  <si>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</si>
  <si>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</si>
  <si>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</si>
  <si>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</si>
  <si>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</si>
  <si>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</si>
  <si>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</si>
  <si>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</si>
  <si>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</si>
  <si>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>=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</si>
  <si>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</si>
  <si>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</si>
  <si>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</si>
  <si>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</si>
  <si>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</si>
  <si>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</si>
  <si>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</si>
  <si>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</si>
  <si>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</si>
  <si>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</si>
  <si>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</si>
  <si>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</si>
  <si>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</si>
  <si>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</si>
  <si>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</si>
  <si>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</si>
  <si>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</si>
  <si>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Packing List (FCO not required)</t>
  </si>
  <si>
    <t>University Degree Certificate</t>
  </si>
  <si>
    <t>FCO ONLY required for educational Certificates</t>
  </si>
  <si>
    <t>See tab</t>
  </si>
  <si>
    <t>General Power of Attorney 
(single signature)</t>
  </si>
  <si>
    <t>Memoradum and Articles of association</t>
  </si>
  <si>
    <t>Certificate of Free Sale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</si>
  <si>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</si>
  <si>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</si>
  <si>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</si>
  <si>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</si>
  <si>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</si>
  <si>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</si>
  <si>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</si>
  <si>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</si>
  <si>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</si>
  <si>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</si>
  <si>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</si>
  <si>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</si>
  <si>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Fee</t>
  </si>
  <si>
    <t>VALUE OF INVOICE IN QAR</t>
  </si>
  <si>
    <t>* Summary invoices are not accepted</t>
  </si>
  <si>
    <t>Original + Copy</t>
  </si>
  <si>
    <t>10% markup as advised by Ian</t>
  </si>
  <si>
    <t>Please enter current Algerian rate in the box (ask ABCC)</t>
  </si>
  <si>
    <t>Rate vs GBP(if using E or $)</t>
  </si>
  <si>
    <t>NO POSTAL ORDERS REQUIRED</t>
  </si>
  <si>
    <t>Goods going to the private sector only NOT REQUIRED FOR PUBLIC SECTOR</t>
  </si>
  <si>
    <t>please call Mouchria on 0207 659 4885 for rates before sending documents</t>
  </si>
  <si>
    <t>However, all personal documents such as Birth,Marriage, Divorce, Academic etc remain £20.00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</si>
  <si>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</si>
  <si>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</si>
  <si>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</si>
  <si>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</si>
  <si>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</si>
  <si>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</si>
  <si>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t xml:space="preserve">ABCC EXPRESS SERVICE </t>
  </si>
  <si>
    <t>*Electronic Documentation not accepted</t>
  </si>
  <si>
    <t>* Electronic Documentation not accepted for legalisation (allowed certification only)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</si>
  <si>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</si>
  <si>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</si>
  <si>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</si>
  <si>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</si>
  <si>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</si>
  <si>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</si>
  <si>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</si>
  <si>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</si>
  <si>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</si>
  <si>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</si>
  <si>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</si>
  <si>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</si>
  <si>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</si>
  <si>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</si>
  <si>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</si>
  <si>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</si>
  <si>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</si>
  <si>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</si>
  <si>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</si>
  <si>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>FCO</t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</si>
  <si>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</si>
  <si>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</si>
  <si>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</si>
  <si>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</si>
  <si>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 xml:space="preserve">Original </t>
  </si>
  <si>
    <t>= (value of invoice in sterling / 1000) + £50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</si>
  <si>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</si>
  <si>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>translation fee depend on texts on the document, check the fees by emailing scanned copy to ABCC Saleh Hasaballa : saleh@abcc.org.uk and copy to: s.hussaim@abcc.org.uk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</si>
  <si>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</si>
  <si>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</si>
  <si>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</si>
  <si>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</si>
  <si>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</si>
  <si>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</si>
  <si>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</si>
  <si>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</si>
  <si>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</si>
  <si>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Vehicles export to Iraq needs to meet Gulf Standards (GSO 42: 2015) from 01/05/2020 (Circular 885 11/03/2020)</t>
  </si>
  <si>
    <t>CO &amp; Invoice must be a set</t>
  </si>
  <si>
    <t>Bill of Lading (export)</t>
  </si>
  <si>
    <t>Commercial contracts</t>
  </si>
  <si>
    <t>Commercial Power of Attorney</t>
  </si>
  <si>
    <t>Company documents</t>
  </si>
  <si>
    <t>Halal Certificate</t>
  </si>
  <si>
    <t>Price Lists</t>
  </si>
  <si>
    <t>Envirnmental Certificates</t>
  </si>
  <si>
    <t>Radiation analysis Certiifcate</t>
  </si>
  <si>
    <t>Customer requires a Certificate of Origin for Oman; value of invoice is £20,000.</t>
  </si>
  <si>
    <t xml:space="preserve">Since Oman specifies SET as a requirement both CO and Invoice will need to be processed. </t>
  </si>
  <si>
    <t>Table above specifies that Oman accepts both Certified only (Str 1) and Legalised documents (Str 2). Customer can, therefore, choose which level of processing will be applied to the documents:</t>
  </si>
  <si>
    <r>
      <t>Embassy copy on Ods, Summary Invoices not accepted</t>
    </r>
    <r>
      <rPr>
        <b/>
        <sz val="10"/>
        <color theme="1"/>
        <rFont val="Calibri"/>
        <family val="2"/>
        <scheme val="minor"/>
      </rPr>
      <t xml:space="preserve"> 
(All £500 ODs require FCO)</t>
    </r>
  </si>
  <si>
    <t>Iraqi authorities have Ban on Poultry and Birds of all kinds and eggs (please check latest circular to find out if the ban is lifted)</t>
  </si>
  <si>
    <t>Even if the origianl consignor is foreign and a UK agent is shipping on their behalf, only the address of the UK agent is to appear on the invoice</t>
  </si>
  <si>
    <t>2) If the goods being consigned contain chemical materials, medicine, food, foodstuff, agricultural or animal products, a valid import licence must be provided.</t>
  </si>
  <si>
    <t>This import licence is to be issued by the State Company for the Iraqi Fairs and Commercial Services.</t>
  </si>
  <si>
    <r>
      <t xml:space="preserve">1) Commercial Invoice must state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a UK address. Any mention of a foreign address on the invoice, whether printed or stamped, will not be accepted.</t>
    </r>
  </si>
  <si>
    <t>Requirments for legalising COO &amp; Invoice (Circular 928 18/02/2021)</t>
  </si>
  <si>
    <t>3) If the consignee is a public sector entity (govermental company), a copy of a valid contract between the consignor and the consignee must be provided.</t>
  </si>
  <si>
    <t>Requirments for legalising COO &amp; Invoice (Circular 939 16/06/2021)</t>
  </si>
  <si>
    <t>The Certificate of Origin should include the following details:</t>
  </si>
  <si>
    <t>Original/Copy</t>
  </si>
  <si>
    <t>Consignor should be a company with full address in the UK</t>
  </si>
  <si>
    <t>The Consignee should be in Iraq (final destination)</t>
  </si>
  <si>
    <t>Invoice number and date shouldappear on the Certificate of Origin and should match with the original invoice</t>
  </si>
  <si>
    <t>The Origin of the goods should be UK or Ireland, in case of the origin of goods being other than the UK or Ireland, the consignor company must submit a letter stating the goods have been produced for their benefit</t>
  </si>
  <si>
    <t>All documents should have a recent date</t>
  </si>
  <si>
    <t>If the goods are chemical materials, medicine, food or foodstuff, agricultural or animal products the company should provide a valid import licence</t>
  </si>
  <si>
    <t>Note: The embassy accepts only import licenses issued by the State Company for the Iraqi Fairs and Commerial Services.</t>
  </si>
  <si>
    <t>The company should provide a copy of a valid contract if the goods will be supplied to the public sector (govermental companies)</t>
  </si>
  <si>
    <t>2 idential Original Certificate of Origin or Invoices are not accepted, the embassy legalises as many copies as the customer wants as long as accompanied with the originals.</t>
  </si>
  <si>
    <t>Fees (£)40</t>
  </si>
  <si>
    <t>All Other Documents (original/copy):</t>
  </si>
  <si>
    <t>Certificate of Origin (Stream 1 Certification only for Arab COO &amp; Invoice, Bahrain embassy legalise their own Bahrain COO, customer needs to contact embassy directly to apply)</t>
  </si>
  <si>
    <t>Health Certificate, Radiation Certificate, Halal certificate or other certificate related to food/drink safty must submit with COO &amp; Invoice</t>
  </si>
  <si>
    <t xml:space="preserve"> (£100 PER DOCUMENT, copy also £100)</t>
  </si>
  <si>
    <r>
      <t xml:space="preserve">£18 </t>
    </r>
    <r>
      <rPr>
        <sz val="9"/>
        <color theme="1"/>
        <rFont val="Calibri"/>
        <family val="2"/>
        <scheme val="minor"/>
      </rPr>
      <t>(£36 if more than 1 invoice)</t>
    </r>
  </si>
  <si>
    <t xml:space="preserve">(If a contract / POA has (2) two UK signatures the Consulate will charge an additional £161.00 ie: embassy fee will be 2 @ £161.00 = £322.00) </t>
  </si>
  <si>
    <t>Other Commerical Document:</t>
  </si>
  <si>
    <t>£161  x 2 (as two different documents)</t>
  </si>
  <si>
    <t>Minimum charge £33 / maximum £2233</t>
  </si>
  <si>
    <t>3) Bureau Veritas</t>
  </si>
  <si>
    <t>EMBASSY Copy on all docs</t>
  </si>
  <si>
    <t xml:space="preserve">The Iraqi authorities accept the COC from following companies: </t>
  </si>
  <si>
    <t>[(Invoice value in £)/1000] + 50</t>
  </si>
  <si>
    <t>Cost refer to Summary chart page 2</t>
  </si>
  <si>
    <t>Stream I : Documents to be certified by the Arab-British Chamber of Commerce.</t>
  </si>
  <si>
    <t>The embassy will not legalise any document that has the FCO apostille.</t>
  </si>
  <si>
    <t>Palestine</t>
  </si>
  <si>
    <t>FCO reqired for ODs before legalisation</t>
  </si>
  <si>
    <t>Other commercial documents</t>
  </si>
  <si>
    <t xml:space="preserve">SUDAN       </t>
  </si>
  <si>
    <t>MHRA certificate</t>
  </si>
  <si>
    <t>Declaration of origin</t>
  </si>
  <si>
    <t>When submitting an OD, please enclose a separate sheet which contains:</t>
  </si>
  <si>
    <t>• The name of the UK company who has issued the document</t>
  </si>
  <si>
    <t>• The company’s address</t>
  </si>
  <si>
    <t>• The name of the company’s director(s)</t>
  </si>
  <si>
    <t>• Their email address(es) and telephone number(s)</t>
  </si>
  <si>
    <t>For commercial powers of attorney:</t>
  </si>
  <si>
    <t>When submitting a commercial power of attorney, the director or one of the directors of the UK company</t>
  </si>
  <si>
    <t xml:space="preserve">must write and sign a letter verifying the authenticity of the power of attorney. </t>
  </si>
  <si>
    <t>The information in the list above must also be stated.</t>
  </si>
  <si>
    <t>Additional requirements for all ODs (Circular 140322 14/03/2022):</t>
  </si>
  <si>
    <t xml:space="preserve">£50.40 per page </t>
  </si>
  <si>
    <t>(£9 Legal Fee + Saudi form £8.4, from 01/04/2022)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</si>
  <si>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£61.20</t>
    </r>
    <r>
      <rPr>
        <sz val="12"/>
        <color theme="1"/>
        <rFont val="Calibri"/>
        <family val="2"/>
        <scheme val="minor"/>
      </rPr>
      <t xml:space="preserve">) etc). </t>
    </r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</si>
  <si>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
*turnaround: 3 weeks </t>
    </r>
    <r>
      <rPr>
        <b/>
        <sz val="11"/>
        <color rgb="FFFF0000"/>
        <rFont val="Calibri"/>
        <family val="2"/>
        <scheme val="minor"/>
      </rPr>
      <t>EXPRESS SERVICE 1 week</t>
    </r>
  </si>
  <si>
    <t>EXPRESS SERVICE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</si>
  <si>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</t>
    </r>
    <r>
      <rPr>
        <b/>
        <sz val="12"/>
        <color theme="4" tint="-0.499984740745262"/>
        <rFont val="Calibri"/>
        <family val="2"/>
        <scheme val="minor"/>
      </rPr>
      <t>QAR 1,000,001</t>
    </r>
    <r>
      <rPr>
        <b/>
        <sz val="12"/>
        <color theme="1"/>
        <rFont val="Calibri"/>
        <family val="2"/>
        <scheme val="minor"/>
      </rPr>
      <t>)</t>
    </r>
  </si>
  <si>
    <t xml:space="preserve">If Invoice in USD, entre USD value in Blue box </t>
  </si>
  <si>
    <t>Please enter invoice value (in GBP) in Green box:</t>
  </si>
  <si>
    <t xml:space="preserve">If Invoice in other currency, entre in Pink box </t>
  </si>
  <si>
    <t>Entre GBP Exchange Rate:</t>
  </si>
  <si>
    <t>invoice value x 0.006</t>
  </si>
  <si>
    <t>Handling fee £25.20 per BATCH (£21.00 + VAT) is payable in addition to translation fees. (JAN 2023 Price)</t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</si>
  <si>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£47.70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</si>
  <si>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t>£56.40 + £56.40 =</t>
  </si>
  <si>
    <r>
      <t xml:space="preserve">Certification fee (as calculated above) + (Embassy fee for Certificate) + (Embassy Fee for Invoice (refer to Oman tab)) = £112.80 + £60.00 + £210.00 = </t>
    </r>
    <r>
      <rPr>
        <b/>
        <sz val="12"/>
        <color theme="8" tint="-0.499984740745262"/>
        <rFont val="Calibri"/>
        <family val="2"/>
        <scheme val="minor"/>
      </rPr>
      <t>£382.80</t>
    </r>
  </si>
  <si>
    <t>As STR1 is ticked for Oman, customer can apply for express service: £112.80 + £47.70 are payable to LCCI. £210.00 is payable to Embassy directly</t>
  </si>
  <si>
    <r>
      <t xml:space="preserve">Minimum requirement = SET. Certification only is not allowed. Legalisation is mandatory as only STR 2 ticked. STR 1 Fee = £56.40 + £56.40, STR 2 Fee = £45 + £30 = </t>
    </r>
    <r>
      <rPr>
        <b/>
        <u/>
        <sz val="12"/>
        <color theme="8" tint="-0.499984740745262"/>
        <rFont val="Calibri"/>
        <family val="2"/>
        <scheme val="minor"/>
      </rPr>
      <t>£187.80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</si>
  <si>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t>Stream II : The embassy legalization is now no longer required. Instead, all document(s) must now be legalized by the Foreign and Commonwealth Office (FCO). Please note that ABCC certification is still required.</t>
  </si>
  <si>
    <t xml:space="preserve">(Circular 994 06/04/2023: implemented eDAS platform, Invoice charged a fix rate regardless of the value or currency) </t>
  </si>
  <si>
    <t>*FCO required for all Ods</t>
  </si>
  <si>
    <t>Other Documents</t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</si>
  <si>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 xml:space="preserve">(over </t>
    </r>
    <r>
      <rPr>
        <b/>
        <sz val="12"/>
        <color theme="4" tint="-0.499984740745262"/>
        <rFont val="Calibri"/>
        <family val="2"/>
        <scheme val="minor"/>
      </rPr>
      <t>266,668.00</t>
    </r>
    <r>
      <rPr>
        <b/>
        <sz val="12"/>
        <color theme="1"/>
        <rFont val="Calibri"/>
        <family val="2"/>
        <scheme val="minor"/>
      </rPr>
      <t>)</t>
    </r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</si>
  <si>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</t>
    </r>
    <r>
      <rPr>
        <b/>
        <sz val="12"/>
        <color theme="4" tint="-0.499984740745262"/>
        <rFont val="Calibri"/>
        <family val="2"/>
        <scheme val="minor"/>
      </rPr>
      <t>$273,974.00</t>
    </r>
    <r>
      <rPr>
        <b/>
        <sz val="12"/>
        <color theme="1"/>
        <rFont val="Calibri"/>
        <family val="2"/>
        <scheme val="minor"/>
      </rPr>
      <t>)</t>
    </r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</si>
  <si>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</t>
    </r>
    <r>
      <rPr>
        <b/>
        <sz val="12"/>
        <color theme="4" tint="-0.499984740745262"/>
        <rFont val="Calibri"/>
        <family val="2"/>
        <scheme val="minor"/>
      </rPr>
      <t>£232,559</t>
    </r>
    <r>
      <rPr>
        <b/>
        <sz val="12"/>
        <color theme="1"/>
        <rFont val="Calibri"/>
        <family val="2"/>
        <scheme val="minor"/>
      </rPr>
      <t>)</t>
    </r>
  </si>
  <si>
    <r>
      <t xml:space="preserve">[(invoice value x </t>
    </r>
    <r>
      <rPr>
        <sz val="12"/>
        <color theme="4" tint="-0.499984740745262"/>
        <rFont val="Calibri"/>
        <family val="2"/>
        <scheme val="minor"/>
      </rPr>
      <t>3.75</t>
    </r>
    <r>
      <rPr>
        <sz val="12"/>
        <color theme="1"/>
        <rFont val="Calibri"/>
        <family val="2"/>
        <scheme val="minor"/>
      </rPr>
      <t xml:space="preserve">) x 0.006] / </t>
    </r>
    <r>
      <rPr>
        <sz val="12"/>
        <color theme="4" tint="-0.499984740745262"/>
        <rFont val="Calibri"/>
        <family val="2"/>
        <scheme val="minor"/>
      </rPr>
      <t>4.30</t>
    </r>
  </si>
  <si>
    <r>
      <t xml:space="preserve">[(invoice value x </t>
    </r>
    <r>
      <rPr>
        <sz val="12"/>
        <color theme="4" tint="-0.499984740745262"/>
        <rFont val="Calibri"/>
        <family val="2"/>
        <scheme val="minor"/>
      </rPr>
      <t>3.65</t>
    </r>
    <r>
      <rPr>
        <sz val="12"/>
        <color theme="1"/>
        <rFont val="Calibri"/>
        <family val="2"/>
        <scheme val="minor"/>
      </rPr>
      <t xml:space="preserve">) x 0.006] / </t>
    </r>
    <r>
      <rPr>
        <sz val="12"/>
        <color theme="4" tint="-0.499984740745262"/>
        <rFont val="Calibri"/>
        <family val="2"/>
        <scheme val="minor"/>
      </rPr>
      <t>4.30</t>
    </r>
  </si>
  <si>
    <r>
      <t xml:space="preserve">(invoice value x 0.006) / </t>
    </r>
    <r>
      <rPr>
        <sz val="12"/>
        <color theme="4" tint="-0.499984740745262"/>
        <rFont val="Calibri"/>
        <family val="2"/>
        <scheme val="minor"/>
      </rPr>
      <t>4.30</t>
    </r>
  </si>
  <si>
    <t xml:space="preserve"> Palestine, Syria: CO + Invoice to be a SET for certification</t>
  </si>
  <si>
    <t>Djibouti, Mauritania, Somalia: Can be Certificate of Origin only (with a copy of the invoice as a back up) for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</si>
</sst>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[$QAR]\ #,##0"/>
    <numFmt numFmtId="169" formatCode="[$$-409]#,##0"/>
    <numFmt numFmtId="170" formatCode="[$€-2]\ #,##0"/>
    <numFmt numFmtId="171" formatCode="&quot;£&quot;#,##0"/>
    <numFmt numFmtId="172" formatCode="0.0000"/>
    <numFmt numFmtId="173" formatCode="[$£-809]#,##0.0;[Red]\-[$£-809]#,##0.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Alignment="1">
      <alignment horizontal="left"/>
    </xf>
    <xf numFmtId="0" fontId="7" fillId="0" borderId="0" xfId="0" applyFont="1" applyAlignment="1">
      <alignment vertical="center"/>
    </xf>
    <xf numFmtId="6" fontId="0" fillId="0" borderId="33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3" borderId="11" xfId="0" applyFill="1" applyBorder="1"/>
    <xf numFmtId="6" fontId="1" fillId="0" borderId="33" xfId="0" applyNumberFormat="1" applyFont="1" applyBorder="1" applyAlignment="1">
      <alignment horizontal="left"/>
    </xf>
    <xf numFmtId="6" fontId="0" fillId="0" borderId="35" xfId="0" applyNumberFormat="1" applyBorder="1" applyAlignment="1">
      <alignment horizontal="left"/>
    </xf>
    <xf numFmtId="6" fontId="1" fillId="0" borderId="35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36" xfId="0" applyNumberFormat="1" applyBorder="1" applyAlignment="1">
      <alignment horizontal="left"/>
    </xf>
    <xf numFmtId="6" fontId="1" fillId="0" borderId="36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3" borderId="39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0" fillId="4" borderId="32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6" fontId="5" fillId="0" borderId="4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3" fillId="0" borderId="0" xfId="0" applyFont="1"/>
    <xf numFmtId="164" fontId="1" fillId="0" borderId="44" xfId="0" applyNumberFormat="1" applyFont="1" applyBorder="1" applyAlignment="1">
      <alignment horizontal="left"/>
    </xf>
    <xf numFmtId="164" fontId="1" fillId="0" borderId="45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19" fillId="0" borderId="0" xfId="3"/>
    <xf numFmtId="0" fontId="20" fillId="0" borderId="0" xfId="0" applyFont="1"/>
    <xf numFmtId="6" fontId="0" fillId="4" borderId="46" xfId="0" applyNumberFormat="1" applyFill="1" applyBorder="1" applyAlignment="1">
      <alignment horizontal="left"/>
    </xf>
    <xf numFmtId="0" fontId="23" fillId="0" borderId="0" xfId="0" applyFont="1"/>
    <xf numFmtId="0" fontId="0" fillId="3" borderId="37" xfId="0" applyFill="1" applyBorder="1"/>
    <xf numFmtId="6" fontId="0" fillId="4" borderId="38" xfId="0" applyNumberFormat="1" applyFill="1" applyBorder="1" applyAlignment="1">
      <alignment horizontal="left"/>
    </xf>
    <xf numFmtId="6" fontId="0" fillId="4" borderId="35" xfId="0" applyNumberFormat="1" applyFill="1" applyBorder="1" applyAlignment="1">
      <alignment horizontal="left"/>
    </xf>
    <xf numFmtId="0" fontId="21" fillId="0" borderId="0" xfId="0" applyFont="1"/>
    <xf numFmtId="0" fontId="24" fillId="0" borderId="0" xfId="0" applyFont="1"/>
    <xf numFmtId="6" fontId="13" fillId="0" borderId="0" xfId="0" applyNumberFormat="1" applyFont="1"/>
    <xf numFmtId="6" fontId="1" fillId="0" borderId="32" xfId="0" applyNumberFormat="1" applyFont="1" applyBorder="1" applyAlignment="1">
      <alignment horizontal="left"/>
    </xf>
    <xf numFmtId="6" fontId="1" fillId="0" borderId="41" xfId="0" applyNumberFormat="1" applyFont="1" applyBorder="1" applyAlignment="1">
      <alignment horizontal="left"/>
    </xf>
    <xf numFmtId="0" fontId="10" fillId="0" borderId="39" xfId="0" applyFont="1" applyBorder="1" applyAlignment="1">
      <alignment vertical="center"/>
    </xf>
    <xf numFmtId="6" fontId="0" fillId="0" borderId="42" xfId="0" applyNumberFormat="1" applyBorder="1" applyAlignment="1">
      <alignment horizontal="left"/>
    </xf>
    <xf numFmtId="6" fontId="0" fillId="0" borderId="41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6" fontId="5" fillId="0" borderId="26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left"/>
    </xf>
    <xf numFmtId="169" fontId="0" fillId="0" borderId="13" xfId="0" applyNumberFormat="1" applyBorder="1" applyAlignment="1">
      <alignment horizontal="left"/>
    </xf>
    <xf numFmtId="169" fontId="0" fillId="0" borderId="29" xfId="0" applyNumberFormat="1" applyBorder="1" applyAlignment="1">
      <alignment horizontal="left"/>
    </xf>
    <xf numFmtId="170" fontId="0" fillId="0" borderId="13" xfId="0" applyNumberFormat="1" applyBorder="1" applyAlignment="1">
      <alignment horizontal="left"/>
    </xf>
    <xf numFmtId="170" fontId="0" fillId="0" borderId="33" xfId="0" applyNumberFormat="1" applyBorder="1" applyAlignment="1">
      <alignment horizontal="left"/>
    </xf>
    <xf numFmtId="171" fontId="0" fillId="0" borderId="47" xfId="0" applyNumberFormat="1" applyBorder="1" applyAlignment="1">
      <alignment horizontal="left"/>
    </xf>
    <xf numFmtId="171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1" fontId="0" fillId="0" borderId="48" xfId="0" applyNumberFormat="1" applyBorder="1" applyAlignment="1">
      <alignment horizontal="left"/>
    </xf>
    <xf numFmtId="171" fontId="0" fillId="0" borderId="19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0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68" fontId="0" fillId="0" borderId="14" xfId="0" applyNumberFormat="1" applyBorder="1" applyAlignment="1">
      <alignment horizontal="left"/>
    </xf>
    <xf numFmtId="171" fontId="13" fillId="0" borderId="34" xfId="0" applyNumberFormat="1" applyFont="1" applyBorder="1"/>
    <xf numFmtId="171" fontId="13" fillId="0" borderId="21" xfId="0" applyNumberFormat="1" applyFont="1" applyBorder="1"/>
    <xf numFmtId="10" fontId="21" fillId="0" borderId="22" xfId="0" applyNumberFormat="1" applyFont="1" applyBorder="1" applyAlignment="1">
      <alignment horizontal="right"/>
    </xf>
    <xf numFmtId="6" fontId="21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7" fillId="0" borderId="0" xfId="0" applyFont="1"/>
    <xf numFmtId="8" fontId="28" fillId="0" borderId="0" xfId="0" applyNumberFormat="1" applyFont="1" applyAlignment="1">
      <alignment horizontal="left"/>
    </xf>
    <xf numFmtId="0" fontId="29" fillId="0" borderId="0" xfId="0" applyFont="1"/>
    <xf numFmtId="8" fontId="31" fillId="0" borderId="0" xfId="0" applyNumberFormat="1" applyFont="1"/>
    <xf numFmtId="0" fontId="28" fillId="0" borderId="0" xfId="0" quotePrefix="1" applyFont="1"/>
    <xf numFmtId="0" fontId="30" fillId="0" borderId="0" xfId="0" quotePrefix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26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9" xfId="0" applyNumberFormat="1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0" fillId="0" borderId="0" xfId="0" applyNumberFormat="1" applyAlignment="1">
      <alignment horizontal="left"/>
    </xf>
    <xf numFmtId="6" fontId="0" fillId="0" borderId="0" xfId="0" applyNumberForma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5" fontId="1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6" fontId="5" fillId="0" borderId="15" xfId="0" applyNumberFormat="1" applyFont="1" applyBorder="1" applyAlignment="1">
      <alignment horizontal="center" vertical="center"/>
    </xf>
    <xf numFmtId="6" fontId="5" fillId="0" borderId="16" xfId="0" applyNumberFormat="1" applyFont="1" applyBorder="1" applyAlignment="1">
      <alignment horizontal="center" vertical="center"/>
    </xf>
    <xf numFmtId="6" fontId="5" fillId="0" borderId="20" xfId="0" applyNumberFormat="1" applyFont="1" applyBorder="1" applyAlignment="1">
      <alignment horizontal="center" vertical="center"/>
    </xf>
    <xf numFmtId="6" fontId="5" fillId="0" borderId="40" xfId="0" applyNumberFormat="1" applyFont="1" applyBorder="1" applyAlignment="1">
      <alignment horizontal="center" vertical="center"/>
    </xf>
    <xf numFmtId="6" fontId="5" fillId="0" borderId="49" xfId="0" applyNumberFormat="1" applyFont="1" applyBorder="1" applyAlignment="1">
      <alignment horizontal="center" vertical="center"/>
    </xf>
    <xf numFmtId="6" fontId="5" fillId="0" borderId="45" xfId="0" applyNumberFormat="1" applyFont="1" applyBorder="1" applyAlignment="1">
      <alignment horizontal="center" vertical="center"/>
    </xf>
    <xf numFmtId="6" fontId="5" fillId="0" borderId="50" xfId="0" applyNumberFormat="1" applyFont="1" applyBorder="1" applyAlignment="1">
      <alignment horizontal="center" vertical="center"/>
    </xf>
    <xf numFmtId="6" fontId="5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/>
    <xf numFmtId="8" fontId="37" fillId="0" borderId="0" xfId="0" applyNumberFormat="1" applyFont="1" applyAlignment="1">
      <alignment horizontal="left"/>
    </xf>
    <xf numFmtId="0" fontId="37" fillId="0" borderId="0" xfId="0" applyFont="1"/>
    <xf numFmtId="171" fontId="39" fillId="0" borderId="20" xfId="0" applyNumberFormat="1" applyFont="1" applyBorder="1" applyAlignment="1">
      <alignment horizontal="left"/>
    </xf>
    <xf numFmtId="170" fontId="39" fillId="0" borderId="15" xfId="0" applyNumberFormat="1" applyFont="1" applyBorder="1" applyAlignment="1">
      <alignment horizontal="left"/>
    </xf>
    <xf numFmtId="169" fontId="39" fillId="0" borderId="15" xfId="0" applyNumberFormat="1" applyFont="1" applyBorder="1" applyAlignment="1">
      <alignment horizontal="left"/>
    </xf>
    <xf numFmtId="168" fontId="39" fillId="0" borderId="15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8" fontId="30" fillId="0" borderId="0" xfId="0" quotePrefix="1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1" fillId="5" borderId="25" xfId="0" applyNumberFormat="1" applyFont="1" applyFill="1" applyBorder="1" applyAlignment="1" applyProtection="1">
      <alignment horizontal="center"/>
      <protection locked="0"/>
    </xf>
    <xf numFmtId="165" fontId="11" fillId="5" borderId="19" xfId="0" applyNumberFormat="1" applyFont="1" applyFill="1" applyBorder="1" applyAlignment="1" applyProtection="1">
      <alignment horizontal="center"/>
      <protection locked="0"/>
    </xf>
    <xf numFmtId="166" fontId="12" fillId="6" borderId="25" xfId="0" applyNumberFormat="1" applyFont="1" applyFill="1" applyBorder="1" applyAlignment="1" applyProtection="1">
      <alignment horizontal="center"/>
      <protection locked="0"/>
    </xf>
    <xf numFmtId="166" fontId="12" fillId="6" borderId="19" xfId="0" applyNumberFormat="1" applyFont="1" applyFill="1" applyBorder="1" applyAlignment="1" applyProtection="1">
      <alignment horizontal="center"/>
      <protection locked="0"/>
    </xf>
    <xf numFmtId="167" fontId="12" fillId="7" borderId="27" xfId="0" applyNumberFormat="1" applyFont="1" applyFill="1" applyBorder="1" applyAlignment="1" applyProtection="1">
      <alignment horizontal="center"/>
      <protection locked="0"/>
    </xf>
    <xf numFmtId="167" fontId="12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9" borderId="39" xfId="0" applyFill="1" applyBorder="1" applyAlignment="1" applyProtection="1">
      <alignment horizontal="center"/>
      <protection locked="0"/>
    </xf>
    <xf numFmtId="0" fontId="0" fillId="9" borderId="41" xfId="0" applyFill="1" applyBorder="1" applyAlignment="1" applyProtection="1">
      <alignment horizontal="center"/>
      <protection locked="0"/>
    </xf>
    <xf numFmtId="165" fontId="11" fillId="5" borderId="17" xfId="0" applyNumberFormat="1" applyFont="1" applyFill="1" applyBorder="1" applyAlignment="1">
      <alignment horizontal="center"/>
    </xf>
    <xf numFmtId="165" fontId="11" fillId="5" borderId="29" xfId="0" applyNumberFormat="1" applyFont="1" applyFill="1" applyBorder="1" applyAlignment="1">
      <alignment horizontal="center"/>
    </xf>
    <xf numFmtId="166" fontId="12" fillId="6" borderId="17" xfId="0" applyNumberFormat="1" applyFont="1" applyFill="1" applyBorder="1" applyAlignment="1" applyProtection="1">
      <alignment horizontal="center"/>
      <protection locked="0"/>
    </xf>
    <xf numFmtId="166" fontId="12" fillId="6" borderId="29" xfId="0" applyNumberFormat="1" applyFont="1" applyFill="1" applyBorder="1" applyAlignment="1" applyProtection="1">
      <alignment horizontal="center"/>
      <protection locked="0"/>
    </xf>
    <xf numFmtId="167" fontId="12" fillId="7" borderId="40" xfId="0" applyNumberFormat="1" applyFont="1" applyFill="1" applyBorder="1" applyAlignment="1" applyProtection="1">
      <alignment horizontal="center"/>
      <protection locked="0"/>
    </xf>
    <xf numFmtId="167" fontId="12" fillId="7" borderId="3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12" borderId="39" xfId="0" applyFill="1" applyBorder="1" applyAlignment="1" applyProtection="1">
      <alignment horizontal="left"/>
      <protection locked="0"/>
    </xf>
    <xf numFmtId="0" fontId="0" fillId="12" borderId="42" xfId="0" applyFill="1" applyBorder="1" applyAlignment="1" applyProtection="1">
      <alignment horizontal="left"/>
      <protection locked="0"/>
    </xf>
    <xf numFmtId="0" fontId="0" fillId="12" borderId="41" xfId="0" applyFill="1" applyBorder="1" applyAlignment="1" applyProtection="1">
      <alignment horizontal="left"/>
      <protection locked="0"/>
    </xf>
    <xf numFmtId="0" fontId="0" fillId="13" borderId="39" xfId="0" applyFill="1" applyBorder="1" applyAlignment="1" applyProtection="1">
      <alignment horizontal="left"/>
      <protection locked="0"/>
    </xf>
    <xf numFmtId="0" fontId="0" fillId="13" borderId="42" xfId="0" applyFill="1" applyBorder="1" applyAlignment="1" applyProtection="1">
      <alignment horizontal="left"/>
      <protection locked="0"/>
    </xf>
    <xf numFmtId="0" fontId="0" fillId="13" borderId="41" xfId="0" applyFill="1" applyBorder="1" applyAlignment="1" applyProtection="1">
      <alignment horizontal="left"/>
      <protection locked="0"/>
    </xf>
    <xf numFmtId="0" fontId="0" fillId="14" borderId="39" xfId="0" applyFill="1" applyBorder="1" applyAlignment="1" applyProtection="1">
      <alignment horizontal="left"/>
      <protection locked="0"/>
    </xf>
    <xf numFmtId="0" fontId="0" fillId="14" borderId="42" xfId="0" applyFill="1" applyBorder="1" applyAlignment="1" applyProtection="1">
      <alignment horizontal="left"/>
      <protection locked="0"/>
    </xf>
    <xf numFmtId="0" fontId="0" fillId="14" borderId="41" xfId="0" applyFill="1" applyBorder="1" applyAlignment="1" applyProtection="1">
      <alignment horizontal="left"/>
      <protection locked="0"/>
    </xf>
    <xf numFmtId="0" fontId="0" fillId="15" borderId="39" xfId="0" applyFill="1" applyBorder="1" applyAlignment="1" applyProtection="1">
      <alignment horizontal="left"/>
      <protection locked="0"/>
    </xf>
    <xf numFmtId="0" fontId="0" fillId="15" borderId="42" xfId="0" applyFill="1" applyBorder="1" applyAlignment="1" applyProtection="1">
      <alignment horizontal="left"/>
      <protection locked="0"/>
    </xf>
    <xf numFmtId="0" fontId="0" fillId="15" borderId="41" xfId="0" applyFill="1" applyBorder="1" applyAlignment="1" applyProtection="1">
      <alignment horizontal="left"/>
      <protection locked="0"/>
    </xf>
    <xf numFmtId="0" fontId="0" fillId="4" borderId="39" xfId="0" applyFill="1" applyBorder="1" applyAlignment="1" applyProtection="1">
      <alignment horizontal="left"/>
      <protection locked="0"/>
    </xf>
    <xf numFmtId="0" fontId="0" fillId="4" borderId="42" xfId="0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6" fontId="22" fillId="0" borderId="39" xfId="0" applyNumberFormat="1" applyFont="1" applyBorder="1" applyAlignment="1">
      <alignment horizontal="center"/>
    </xf>
    <xf numFmtId="6" fontId="22" fillId="0" borderId="4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trustnet.com/Currencies/CurrencyMatrix.aspx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8"/>
  <sheetViews>
    <sheetView tabSelected="1" topLeftCell="A8" zoomScaleNormal="100" workbookViewId="0">
      <selection activeCell="B15" sqref="B15"/>
    </sheetView>
  </sheetViews>
  <sheetFormatPr defaultRowHeight="15" x14ac:dyDescent="0.25"/>
  <cols>
    <col min="1" max="1" width="3.140625" customWidth="1"/>
    <col min="2" max="2" width="16.85546875" customWidth="1"/>
    <col min="3" max="3" width="9.7109375" customWidth="1"/>
    <col min="4" max="4" width="9.5703125" customWidth="1"/>
    <col min="5" max="5" width="20.7109375" customWidth="1"/>
    <col min="6" max="6" width="14.140625" customWidth="1"/>
    <col min="7" max="10" width="10.7109375" customWidth="1"/>
    <col min="11" max="11" width="11.140625" customWidth="1"/>
    <col min="12" max="12" width="10.7109375" customWidth="1"/>
    <col min="13" max="13" width="50.42578125" customWidth="1"/>
    <col min="14" max="14" width="7.28515625" customWidth="1"/>
    <col min="15" max="15" width="9" customWidth="1"/>
    <col min="16" max="16" width="17.7109375" customWidth="1"/>
  </cols>
  <sheetData>
    <row r="1" spans="2:15" ht="15.75" thickBot="1" x14ac:dyDescent="0.3"/>
    <row r="2" spans="2:15" ht="17.25" customHeight="1" x14ac:dyDescent="0.25">
      <c r="B2" s="191" t="s">
        <v>184</v>
      </c>
      <c r="C2" s="196" t="s">
        <v>18</v>
      </c>
      <c r="D2" s="197"/>
      <c r="E2" s="198" t="s">
        <v>185</v>
      </c>
      <c r="F2" s="196" t="s">
        <v>19</v>
      </c>
      <c r="G2" s="200"/>
      <c r="H2" s="197" t="s">
        <v>22</v>
      </c>
      <c r="I2" s="197"/>
      <c r="J2" s="196" t="s">
        <v>23</v>
      </c>
      <c r="K2" s="200"/>
      <c r="L2" s="205" t="s">
        <v>24</v>
      </c>
      <c r="M2" s="206"/>
      <c r="N2" s="217" t="s">
        <v>223</v>
      </c>
      <c r="O2" s="209" t="s">
        <v>25</v>
      </c>
    </row>
    <row r="3" spans="2:15" ht="26.25" customHeight="1" thickBot="1" x14ac:dyDescent="0.3">
      <c r="B3" s="192"/>
      <c r="C3" s="3">
        <v>1</v>
      </c>
      <c r="D3" s="4">
        <v>2</v>
      </c>
      <c r="E3" s="199"/>
      <c r="F3" s="93" t="s">
        <v>20</v>
      </c>
      <c r="G3" s="94" t="s">
        <v>21</v>
      </c>
      <c r="H3" s="91" t="s">
        <v>20</v>
      </c>
      <c r="I3" s="91" t="s">
        <v>21</v>
      </c>
      <c r="J3" s="93" t="s">
        <v>20</v>
      </c>
      <c r="K3" s="94" t="s">
        <v>21</v>
      </c>
      <c r="L3" s="207"/>
      <c r="M3" s="208"/>
      <c r="N3" s="210"/>
      <c r="O3" s="210"/>
    </row>
    <row r="4" spans="2:15" ht="45" customHeight="1" x14ac:dyDescent="0.25">
      <c r="B4" s="25" t="s">
        <v>0</v>
      </c>
      <c r="C4" s="31" t="s">
        <v>28</v>
      </c>
      <c r="D4" s="32" t="s">
        <v>28</v>
      </c>
      <c r="E4" s="90" t="s">
        <v>26</v>
      </c>
      <c r="F4" s="38">
        <v>60</v>
      </c>
      <c r="G4" s="39">
        <v>5</v>
      </c>
      <c r="H4" s="92" t="s">
        <v>179</v>
      </c>
      <c r="I4" s="96">
        <v>5</v>
      </c>
      <c r="J4" s="38">
        <v>60</v>
      </c>
      <c r="K4" s="39">
        <v>5</v>
      </c>
      <c r="L4" s="211" t="s">
        <v>228</v>
      </c>
      <c r="M4" s="211"/>
      <c r="N4" s="21" t="s">
        <v>31</v>
      </c>
      <c r="O4" s="123" t="s">
        <v>30</v>
      </c>
    </row>
    <row r="5" spans="2:15" ht="22.5" customHeight="1" x14ac:dyDescent="0.25">
      <c r="B5" s="26" t="s">
        <v>1</v>
      </c>
      <c r="C5" s="33" t="s">
        <v>28</v>
      </c>
      <c r="D5" s="34" t="s">
        <v>28</v>
      </c>
      <c r="E5" s="171" t="s">
        <v>246</v>
      </c>
      <c r="F5" s="18" t="s">
        <v>146</v>
      </c>
      <c r="G5" s="16" t="s">
        <v>146</v>
      </c>
      <c r="H5" s="18" t="s">
        <v>146</v>
      </c>
      <c r="I5" s="16" t="s">
        <v>146</v>
      </c>
      <c r="J5" s="12">
        <v>40</v>
      </c>
      <c r="K5" s="16">
        <v>40</v>
      </c>
      <c r="L5" s="193" t="s">
        <v>195</v>
      </c>
      <c r="M5" s="193"/>
      <c r="N5" s="22" t="s">
        <v>31</v>
      </c>
      <c r="O5" s="124" t="s">
        <v>30</v>
      </c>
    </row>
    <row r="6" spans="2:15" ht="141.75" customHeight="1" x14ac:dyDescent="0.25">
      <c r="B6" s="26" t="s">
        <v>2</v>
      </c>
      <c r="C6" s="33" t="s">
        <v>28</v>
      </c>
      <c r="D6" s="34" t="s">
        <v>28</v>
      </c>
      <c r="E6" s="17" t="s">
        <v>26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12" t="s">
        <v>248</v>
      </c>
      <c r="M6" s="212"/>
      <c r="N6" s="22" t="s">
        <v>31</v>
      </c>
      <c r="O6" s="124" t="s">
        <v>30</v>
      </c>
    </row>
    <row r="7" spans="2:15" ht="40.5" customHeight="1" x14ac:dyDescent="0.25">
      <c r="B7" s="26" t="s">
        <v>49</v>
      </c>
      <c r="C7" s="33" t="s">
        <v>28</v>
      </c>
      <c r="D7" s="88" t="s">
        <v>32</v>
      </c>
      <c r="E7" s="100" t="s">
        <v>183</v>
      </c>
      <c r="F7" s="8" t="s">
        <v>179</v>
      </c>
      <c r="G7" s="9" t="s">
        <v>179</v>
      </c>
      <c r="H7" s="10" t="s">
        <v>179</v>
      </c>
      <c r="I7" s="11" t="s">
        <v>179</v>
      </c>
      <c r="J7" s="8" t="s">
        <v>179</v>
      </c>
      <c r="K7" s="9" t="s">
        <v>179</v>
      </c>
      <c r="L7" s="193"/>
      <c r="M7" s="193"/>
      <c r="N7" s="5" t="s">
        <v>152</v>
      </c>
      <c r="O7" s="124" t="s">
        <v>30</v>
      </c>
    </row>
    <row r="8" spans="2:15" ht="43.5" customHeight="1" x14ac:dyDescent="0.25">
      <c r="B8" s="26" t="s">
        <v>3</v>
      </c>
      <c r="C8" s="33" t="s">
        <v>28</v>
      </c>
      <c r="D8" s="162" t="s">
        <v>28</v>
      </c>
      <c r="E8" s="17" t="s">
        <v>26</v>
      </c>
      <c r="F8" s="163">
        <v>42.8</v>
      </c>
      <c r="G8" s="164">
        <v>42.8</v>
      </c>
      <c r="H8" s="165">
        <v>42.8</v>
      </c>
      <c r="I8" s="166">
        <v>42.8</v>
      </c>
      <c r="J8" s="167">
        <v>42.8</v>
      </c>
      <c r="K8" s="168">
        <v>42.8</v>
      </c>
      <c r="L8" s="193" t="s">
        <v>307</v>
      </c>
      <c r="M8" s="193"/>
      <c r="N8" s="22" t="s">
        <v>31</v>
      </c>
      <c r="O8" s="124" t="s">
        <v>30</v>
      </c>
    </row>
    <row r="9" spans="2:15" ht="42.75" customHeight="1" x14ac:dyDescent="0.25">
      <c r="B9" s="26" t="s">
        <v>4</v>
      </c>
      <c r="C9" s="73"/>
      <c r="D9" s="34" t="s">
        <v>28</v>
      </c>
      <c r="E9" s="17" t="s">
        <v>26</v>
      </c>
      <c r="F9" s="12">
        <v>45</v>
      </c>
      <c r="G9" s="13">
        <v>45</v>
      </c>
      <c r="H9" s="6">
        <v>30</v>
      </c>
      <c r="I9" s="7">
        <v>30</v>
      </c>
      <c r="J9" s="89" t="s">
        <v>27</v>
      </c>
      <c r="K9" s="14" t="s">
        <v>27</v>
      </c>
      <c r="L9" s="193" t="s">
        <v>189</v>
      </c>
      <c r="M9" s="193"/>
      <c r="N9" s="74" t="s">
        <v>30</v>
      </c>
      <c r="O9" s="124" t="s">
        <v>30</v>
      </c>
    </row>
    <row r="10" spans="2:15" ht="32.25" customHeight="1" x14ac:dyDescent="0.25">
      <c r="B10" s="26" t="s">
        <v>5</v>
      </c>
      <c r="C10" s="33" t="s">
        <v>28</v>
      </c>
      <c r="D10" s="34" t="s">
        <v>28</v>
      </c>
      <c r="E10" s="17" t="s">
        <v>26</v>
      </c>
      <c r="F10" s="95" t="s">
        <v>301</v>
      </c>
      <c r="G10" s="16">
        <v>18</v>
      </c>
      <c r="H10" s="10" t="s">
        <v>179</v>
      </c>
      <c r="I10" s="15">
        <v>18</v>
      </c>
      <c r="J10" s="40" t="s">
        <v>179</v>
      </c>
      <c r="K10" s="16">
        <v>161</v>
      </c>
      <c r="L10" s="194" t="s">
        <v>229</v>
      </c>
      <c r="M10" s="193"/>
      <c r="N10" s="22" t="s">
        <v>31</v>
      </c>
      <c r="O10" s="124" t="s">
        <v>30</v>
      </c>
    </row>
    <row r="11" spans="2:15" ht="71.25" customHeight="1" x14ac:dyDescent="0.25">
      <c r="B11" s="26" t="s">
        <v>6</v>
      </c>
      <c r="C11" s="33" t="s">
        <v>28</v>
      </c>
      <c r="D11" s="34" t="s">
        <v>28</v>
      </c>
      <c r="E11" s="100" t="s">
        <v>183</v>
      </c>
      <c r="F11" s="8" t="s">
        <v>179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193" t="s">
        <v>332</v>
      </c>
      <c r="M11" s="193"/>
      <c r="N11" s="22" t="s">
        <v>31</v>
      </c>
      <c r="O11" s="124" t="s">
        <v>31</v>
      </c>
    </row>
    <row r="12" spans="2:15" ht="36.950000000000003" customHeight="1" x14ac:dyDescent="0.25">
      <c r="B12" s="26" t="s">
        <v>7</v>
      </c>
      <c r="C12" s="33" t="s">
        <v>28</v>
      </c>
      <c r="D12" s="88" t="s">
        <v>32</v>
      </c>
      <c r="E12" s="100" t="s">
        <v>183</v>
      </c>
      <c r="F12" s="8" t="s">
        <v>179</v>
      </c>
      <c r="G12" s="9" t="s">
        <v>179</v>
      </c>
      <c r="H12" s="10" t="s">
        <v>179</v>
      </c>
      <c r="I12" s="11" t="s">
        <v>179</v>
      </c>
      <c r="J12" s="8" t="s">
        <v>179</v>
      </c>
      <c r="K12" s="9" t="s">
        <v>179</v>
      </c>
      <c r="L12" s="193"/>
      <c r="M12" s="193"/>
      <c r="N12" s="5" t="s">
        <v>152</v>
      </c>
      <c r="O12" s="124" t="s">
        <v>30</v>
      </c>
    </row>
    <row r="13" spans="2:15" ht="43.5" customHeight="1" x14ac:dyDescent="0.25">
      <c r="B13" s="26" t="s">
        <v>8</v>
      </c>
      <c r="C13" s="33" t="s">
        <v>28</v>
      </c>
      <c r="D13" s="151" t="s">
        <v>245</v>
      </c>
      <c r="E13" s="17" t="s">
        <v>26</v>
      </c>
      <c r="F13" s="8" t="s">
        <v>146</v>
      </c>
      <c r="G13" s="28" t="s">
        <v>146</v>
      </c>
      <c r="H13" s="10" t="s">
        <v>146</v>
      </c>
      <c r="I13" s="11" t="s">
        <v>146</v>
      </c>
      <c r="J13" s="40" t="s">
        <v>146</v>
      </c>
      <c r="K13" s="9" t="s">
        <v>146</v>
      </c>
      <c r="L13" s="195" t="s">
        <v>227</v>
      </c>
      <c r="M13" s="193"/>
      <c r="N13" s="22" t="s">
        <v>31</v>
      </c>
      <c r="O13" s="124" t="s">
        <v>30</v>
      </c>
    </row>
    <row r="14" spans="2:15" ht="36.75" customHeight="1" x14ac:dyDescent="0.25">
      <c r="B14" s="26" t="s">
        <v>9</v>
      </c>
      <c r="C14" s="33" t="s">
        <v>28</v>
      </c>
      <c r="D14" s="34" t="s">
        <v>28</v>
      </c>
      <c r="E14" s="17" t="s">
        <v>26</v>
      </c>
      <c r="F14" s="12">
        <v>60</v>
      </c>
      <c r="G14" s="16">
        <v>30</v>
      </c>
      <c r="H14" s="10" t="s">
        <v>179</v>
      </c>
      <c r="I14" s="11" t="s">
        <v>179</v>
      </c>
      <c r="J14" s="8" t="s">
        <v>179</v>
      </c>
      <c r="K14" s="9" t="s">
        <v>179</v>
      </c>
      <c r="L14" s="193" t="s">
        <v>180</v>
      </c>
      <c r="M14" s="193"/>
      <c r="N14" s="22" t="s">
        <v>31</v>
      </c>
      <c r="O14" s="124" t="s">
        <v>30</v>
      </c>
    </row>
    <row r="15" spans="2:15" ht="22.5" customHeight="1" x14ac:dyDescent="0.25">
      <c r="B15" s="26" t="s">
        <v>10</v>
      </c>
      <c r="C15" s="73"/>
      <c r="D15" s="162" t="s">
        <v>28</v>
      </c>
      <c r="E15" s="17" t="s">
        <v>26</v>
      </c>
      <c r="F15" s="12">
        <v>35</v>
      </c>
      <c r="G15" s="13">
        <v>35</v>
      </c>
      <c r="H15" s="10" t="s">
        <v>179</v>
      </c>
      <c r="I15" s="11" t="s">
        <v>179</v>
      </c>
      <c r="J15" s="10" t="s">
        <v>179</v>
      </c>
      <c r="K15" s="9" t="s">
        <v>179</v>
      </c>
      <c r="L15" s="193" t="s">
        <v>33</v>
      </c>
      <c r="M15" s="193"/>
      <c r="N15" s="74" t="s">
        <v>30</v>
      </c>
      <c r="O15" s="124" t="s">
        <v>30</v>
      </c>
    </row>
    <row r="16" spans="2:15" ht="74.25" customHeight="1" x14ac:dyDescent="0.25">
      <c r="B16" s="26" t="s">
        <v>11</v>
      </c>
      <c r="C16" s="33" t="s">
        <v>28</v>
      </c>
      <c r="D16" s="151" t="s">
        <v>245</v>
      </c>
      <c r="E16" s="17" t="s">
        <v>26</v>
      </c>
      <c r="F16" s="125" t="s">
        <v>146</v>
      </c>
      <c r="G16" s="127" t="s">
        <v>146</v>
      </c>
      <c r="H16" s="89" t="s">
        <v>146</v>
      </c>
      <c r="I16" s="14" t="s">
        <v>146</v>
      </c>
      <c r="J16" s="161" t="s">
        <v>146</v>
      </c>
      <c r="K16" s="160" t="s">
        <v>146</v>
      </c>
      <c r="L16" s="195" t="s">
        <v>227</v>
      </c>
      <c r="M16" s="193"/>
      <c r="N16" s="22" t="s">
        <v>31</v>
      </c>
      <c r="O16" s="124" t="s">
        <v>30</v>
      </c>
    </row>
    <row r="17" spans="2:15" ht="32.1" customHeight="1" x14ac:dyDescent="0.25">
      <c r="B17" s="26" t="s">
        <v>12</v>
      </c>
      <c r="C17" s="33" t="s">
        <v>28</v>
      </c>
      <c r="D17" s="88" t="s">
        <v>32</v>
      </c>
      <c r="E17" s="100" t="s">
        <v>183</v>
      </c>
      <c r="F17" s="12">
        <v>10</v>
      </c>
      <c r="G17" s="13">
        <v>10</v>
      </c>
      <c r="H17" s="6">
        <v>10</v>
      </c>
      <c r="I17" s="7">
        <v>10</v>
      </c>
      <c r="J17" s="178">
        <v>10</v>
      </c>
      <c r="K17" s="179">
        <v>10</v>
      </c>
      <c r="L17" s="193"/>
      <c r="M17" s="193"/>
      <c r="N17" s="5" t="s">
        <v>152</v>
      </c>
      <c r="O17" s="124" t="s">
        <v>30</v>
      </c>
    </row>
    <row r="18" spans="2:15" ht="22.5" customHeight="1" x14ac:dyDescent="0.25">
      <c r="B18" s="26" t="s">
        <v>13</v>
      </c>
      <c r="C18" s="33" t="s">
        <v>28</v>
      </c>
      <c r="D18" s="34" t="s">
        <v>28</v>
      </c>
      <c r="E18" s="17" t="s">
        <v>26</v>
      </c>
      <c r="F18" s="8">
        <v>160</v>
      </c>
      <c r="G18" s="9">
        <v>160</v>
      </c>
      <c r="H18" s="10">
        <v>160</v>
      </c>
      <c r="I18" s="11">
        <v>160</v>
      </c>
      <c r="J18" s="8">
        <v>160</v>
      </c>
      <c r="K18" s="9">
        <v>160</v>
      </c>
      <c r="L18" s="193" t="s">
        <v>194</v>
      </c>
      <c r="M18" s="193"/>
      <c r="N18" s="22" t="s">
        <v>31</v>
      </c>
      <c r="O18" s="124" t="s">
        <v>30</v>
      </c>
    </row>
    <row r="19" spans="2:15" ht="22.5" customHeight="1" x14ac:dyDescent="0.25">
      <c r="B19" s="26" t="s">
        <v>14</v>
      </c>
      <c r="C19" s="33" t="s">
        <v>28</v>
      </c>
      <c r="D19" s="88" t="s">
        <v>32</v>
      </c>
      <c r="E19" s="17" t="s">
        <v>26</v>
      </c>
      <c r="F19" s="12"/>
      <c r="G19" s="13"/>
      <c r="H19" s="10"/>
      <c r="I19" s="11"/>
      <c r="J19" s="180"/>
      <c r="K19" s="181"/>
      <c r="L19" s="193"/>
      <c r="M19" s="193"/>
      <c r="N19" s="5" t="s">
        <v>152</v>
      </c>
      <c r="O19" s="124" t="s">
        <v>30</v>
      </c>
    </row>
    <row r="20" spans="2:15" ht="22.5" customHeight="1" x14ac:dyDescent="0.25">
      <c r="B20" s="26" t="s">
        <v>15</v>
      </c>
      <c r="C20" s="33" t="s">
        <v>28</v>
      </c>
      <c r="D20" s="162" t="s">
        <v>28</v>
      </c>
      <c r="E20" s="17" t="s">
        <v>26</v>
      </c>
      <c r="F20" s="12">
        <v>85</v>
      </c>
      <c r="G20" s="13">
        <v>85</v>
      </c>
      <c r="H20" s="6">
        <v>85</v>
      </c>
      <c r="I20" s="7">
        <v>85</v>
      </c>
      <c r="J20" s="18">
        <v>85</v>
      </c>
      <c r="K20" s="16">
        <v>85</v>
      </c>
      <c r="L20" s="193" t="s">
        <v>29</v>
      </c>
      <c r="M20" s="193"/>
      <c r="N20" s="22" t="s">
        <v>31</v>
      </c>
      <c r="O20" s="124" t="s">
        <v>30</v>
      </c>
    </row>
    <row r="21" spans="2:15" ht="22.5" customHeight="1" x14ac:dyDescent="0.25">
      <c r="B21" s="26" t="s">
        <v>16</v>
      </c>
      <c r="C21" s="73"/>
      <c r="D21" s="162" t="s">
        <v>28</v>
      </c>
      <c r="E21" s="17" t="s">
        <v>26</v>
      </c>
      <c r="F21" s="104">
        <v>37.5</v>
      </c>
      <c r="G21" s="105">
        <v>37.5</v>
      </c>
      <c r="H21" s="10">
        <v>37.5</v>
      </c>
      <c r="I21" s="106">
        <v>37.5</v>
      </c>
      <c r="J21" s="215" t="s">
        <v>190</v>
      </c>
      <c r="K21" s="216"/>
      <c r="L21" s="194" t="s">
        <v>276</v>
      </c>
      <c r="M21" s="194"/>
      <c r="N21" s="74" t="s">
        <v>30</v>
      </c>
      <c r="O21" s="124" t="s">
        <v>30</v>
      </c>
    </row>
    <row r="22" spans="2:15" ht="22.5" customHeight="1" x14ac:dyDescent="0.25">
      <c r="B22" s="26" t="s">
        <v>17</v>
      </c>
      <c r="C22" s="33" t="s">
        <v>28</v>
      </c>
      <c r="D22" s="34" t="s">
        <v>28</v>
      </c>
      <c r="E22" s="17" t="s">
        <v>26</v>
      </c>
      <c r="F22" s="12">
        <v>200</v>
      </c>
      <c r="G22" s="16">
        <v>200</v>
      </c>
      <c r="H22" s="6">
        <v>400</v>
      </c>
      <c r="I22" s="15">
        <v>300</v>
      </c>
      <c r="J22" s="8" t="s">
        <v>179</v>
      </c>
      <c r="K22" s="9" t="s">
        <v>179</v>
      </c>
      <c r="L22" s="213" t="s">
        <v>221</v>
      </c>
      <c r="M22" s="214"/>
      <c r="N22" s="97" t="s">
        <v>31</v>
      </c>
      <c r="O22" s="124" t="s">
        <v>30</v>
      </c>
    </row>
    <row r="23" spans="2:15" ht="22.5" customHeight="1" thickBot="1" x14ac:dyDescent="0.3">
      <c r="B23" s="27" t="s">
        <v>182</v>
      </c>
      <c r="C23" s="35" t="s">
        <v>28</v>
      </c>
      <c r="D23" s="173" t="s">
        <v>28</v>
      </c>
      <c r="E23" s="99" t="s">
        <v>26</v>
      </c>
      <c r="F23" s="174">
        <v>120</v>
      </c>
      <c r="G23" s="175">
        <v>120</v>
      </c>
      <c r="H23" s="176">
        <v>120</v>
      </c>
      <c r="I23" s="177">
        <v>120</v>
      </c>
      <c r="J23" s="174">
        <v>120</v>
      </c>
      <c r="K23" s="175">
        <v>120</v>
      </c>
      <c r="L23" s="201" t="s">
        <v>194</v>
      </c>
      <c r="M23" s="202"/>
      <c r="N23" s="98" t="s">
        <v>152</v>
      </c>
      <c r="O23" s="182" t="s">
        <v>30</v>
      </c>
    </row>
    <row r="24" spans="2:15" ht="33.75" customHeight="1" x14ac:dyDescent="0.25">
      <c r="E24" s="19"/>
    </row>
    <row r="25" spans="2:15" ht="15.75" x14ac:dyDescent="0.25">
      <c r="B25" s="81" t="s">
        <v>164</v>
      </c>
      <c r="C25" s="82"/>
      <c r="D25" s="82"/>
      <c r="E25" s="83"/>
      <c r="F25" s="20"/>
      <c r="G25" s="24"/>
      <c r="H25" s="24"/>
      <c r="K25" s="24"/>
    </row>
    <row r="26" spans="2:15" ht="15.75" customHeight="1" x14ac:dyDescent="0.25">
      <c r="B26" s="23" t="s">
        <v>166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25">
      <c r="B27" s="30" t="s">
        <v>250</v>
      </c>
      <c r="C27" s="153">
        <v>56.4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25">
      <c r="B28" s="30" t="s">
        <v>37</v>
      </c>
      <c r="C28" s="153">
        <v>9.3000000000000007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25">
      <c r="B29" s="29" t="s">
        <v>155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25">
      <c r="B30" s="75" t="s">
        <v>249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25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25">
      <c r="B32" s="84" t="s">
        <v>165</v>
      </c>
      <c r="C32" s="85"/>
      <c r="D32" s="85"/>
      <c r="E32" s="85"/>
      <c r="F32" s="24"/>
      <c r="G32" s="24"/>
      <c r="H32" s="24"/>
      <c r="I32" s="24"/>
      <c r="K32" s="24"/>
    </row>
    <row r="33" spans="2:14" ht="15.75" customHeight="1" x14ac:dyDescent="0.25">
      <c r="B33" s="23" t="s">
        <v>167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25">
      <c r="B34" s="30" t="s">
        <v>172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25">
      <c r="B35" s="29" t="s">
        <v>156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25">
      <c r="B36" s="30" t="s">
        <v>331</v>
      </c>
      <c r="C36" s="24"/>
      <c r="D36" s="24"/>
      <c r="E36" s="24"/>
    </row>
    <row r="37" spans="2:14" ht="15.75" customHeight="1" x14ac:dyDescent="0.25">
      <c r="B37" s="24" t="s">
        <v>153</v>
      </c>
      <c r="C37" s="24"/>
      <c r="D37" s="24"/>
      <c r="E37" s="24"/>
    </row>
    <row r="38" spans="2:14" ht="15.75" customHeight="1" x14ac:dyDescent="0.25">
      <c r="B38" s="24"/>
      <c r="C38" s="24"/>
      <c r="D38" s="24"/>
      <c r="E38" s="24"/>
    </row>
    <row r="39" spans="2:14" ht="15.75" customHeight="1" x14ac:dyDescent="0.25">
      <c r="B39" s="23" t="s">
        <v>154</v>
      </c>
      <c r="C39" s="24"/>
      <c r="D39" s="24"/>
      <c r="E39" s="24"/>
    </row>
    <row r="40" spans="2:14" ht="15.75" customHeight="1" x14ac:dyDescent="0.25">
      <c r="B40" s="159" t="s">
        <v>341</v>
      </c>
      <c r="C40" s="24"/>
      <c r="D40" s="24"/>
      <c r="E40" s="24"/>
    </row>
    <row r="41" spans="2:14" ht="15.75" customHeight="1" x14ac:dyDescent="0.25">
      <c r="B41" s="30" t="s">
        <v>157</v>
      </c>
      <c r="C41" s="24"/>
      <c r="D41" s="24"/>
      <c r="E41" s="24"/>
    </row>
    <row r="42" spans="2:14" ht="15.75" customHeight="1" x14ac:dyDescent="0.25">
      <c r="B42" s="30" t="s">
        <v>174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25">
      <c r="B43" s="30"/>
      <c r="C43" s="24"/>
      <c r="D43" s="24"/>
      <c r="E43" s="24"/>
    </row>
    <row r="44" spans="2:14" ht="15.75" customHeight="1" x14ac:dyDescent="0.25">
      <c r="B44" s="23" t="s">
        <v>158</v>
      </c>
      <c r="C44" s="24"/>
      <c r="D44" s="24"/>
      <c r="E44" s="24"/>
    </row>
    <row r="45" spans="2:14" ht="15.75" customHeight="1" x14ac:dyDescent="0.25">
      <c r="C45" s="24"/>
      <c r="D45" s="24"/>
      <c r="E45" s="24"/>
    </row>
    <row r="46" spans="2:14" ht="15.75" customHeight="1" x14ac:dyDescent="0.25">
      <c r="B46" s="23" t="s">
        <v>159</v>
      </c>
      <c r="C46" s="24"/>
      <c r="D46" s="24"/>
      <c r="E46" s="24"/>
    </row>
    <row r="47" spans="2:14" ht="15.75" customHeight="1" x14ac:dyDescent="0.25">
      <c r="B47" s="23" t="s">
        <v>160</v>
      </c>
      <c r="C47" s="24"/>
      <c r="D47" s="24"/>
      <c r="E47" s="24"/>
    </row>
    <row r="48" spans="2:14" ht="15.75" x14ac:dyDescent="0.25">
      <c r="B48" s="24" t="s">
        <v>161</v>
      </c>
      <c r="C48" s="24"/>
      <c r="D48" s="185">
        <v>38.4</v>
      </c>
      <c r="E48" s="24"/>
    </row>
    <row r="49" spans="2:15" ht="15.75" x14ac:dyDescent="0.25">
      <c r="B49" s="24" t="s">
        <v>162</v>
      </c>
      <c r="C49" s="24"/>
      <c r="D49" s="186" t="s">
        <v>329</v>
      </c>
      <c r="E49" s="24"/>
    </row>
    <row r="50" spans="2:15" ht="15.75" x14ac:dyDescent="0.25">
      <c r="B50" s="24" t="s">
        <v>163</v>
      </c>
      <c r="C50" s="24"/>
      <c r="D50" s="110" t="s">
        <v>252</v>
      </c>
      <c r="E50" s="24"/>
    </row>
    <row r="51" spans="2:15" ht="15.75" x14ac:dyDescent="0.25">
      <c r="B51" s="154" t="s">
        <v>340</v>
      </c>
      <c r="C51" s="24"/>
      <c r="D51" s="24"/>
      <c r="E51" s="24"/>
    </row>
    <row r="52" spans="2:15" ht="9" customHeight="1" x14ac:dyDescent="0.25">
      <c r="B52" s="30"/>
      <c r="C52" s="24"/>
      <c r="D52" s="24"/>
      <c r="E52" s="24"/>
    </row>
    <row r="53" spans="2:15" ht="15.75" customHeight="1" x14ac:dyDescent="0.25">
      <c r="B53" s="23" t="s">
        <v>168</v>
      </c>
      <c r="C53" s="24"/>
      <c r="D53" s="24"/>
      <c r="E53" s="24"/>
    </row>
    <row r="54" spans="2:15" ht="15.75" customHeight="1" x14ac:dyDescent="0.25">
      <c r="B54" s="30" t="s">
        <v>273</v>
      </c>
      <c r="C54" s="24"/>
      <c r="D54" s="24"/>
      <c r="E54" s="24"/>
    </row>
    <row r="55" spans="2:15" ht="15.75" customHeight="1" x14ac:dyDescent="0.25">
      <c r="B55" s="30" t="s">
        <v>274</v>
      </c>
      <c r="C55" s="24"/>
      <c r="D55" s="24"/>
      <c r="E55" s="24"/>
    </row>
    <row r="56" spans="2:15" ht="15.75" customHeight="1" x14ac:dyDescent="0.25">
      <c r="B56" s="30" t="s">
        <v>275</v>
      </c>
      <c r="C56" s="24"/>
      <c r="D56" s="24"/>
      <c r="E56" s="24"/>
    </row>
    <row r="57" spans="2:15" ht="9.75" customHeight="1" x14ac:dyDescent="0.25">
      <c r="B57" s="30"/>
      <c r="C57" s="24"/>
      <c r="D57" s="24"/>
      <c r="E57" s="24"/>
    </row>
    <row r="58" spans="2:15" ht="15.75" customHeight="1" x14ac:dyDescent="0.25">
      <c r="B58" s="86" t="s">
        <v>170</v>
      </c>
      <c r="C58" s="83"/>
      <c r="D58" s="24"/>
      <c r="E58" s="156" t="s">
        <v>171</v>
      </c>
      <c r="F58" s="157" t="s">
        <v>169</v>
      </c>
      <c r="G58" s="203" t="s">
        <v>342</v>
      </c>
      <c r="H58" s="203"/>
      <c r="I58" s="155">
        <v>112.8</v>
      </c>
      <c r="J58" s="80"/>
      <c r="K58" s="79"/>
    </row>
    <row r="59" spans="2:15" ht="15.75" customHeight="1" x14ac:dyDescent="0.25">
      <c r="B59" s="30"/>
      <c r="C59" s="24"/>
      <c r="D59" s="24"/>
      <c r="E59" s="24"/>
    </row>
    <row r="60" spans="2:15" ht="15.75" customHeight="1" x14ac:dyDescent="0.25">
      <c r="B60" s="87" t="s">
        <v>173</v>
      </c>
      <c r="C60" s="85"/>
      <c r="D60" s="24"/>
      <c r="E60" s="204" t="s">
        <v>343</v>
      </c>
      <c r="F60" s="204"/>
      <c r="G60" s="204"/>
      <c r="H60" s="204"/>
      <c r="I60" s="204"/>
      <c r="J60" s="204"/>
      <c r="K60" s="204"/>
      <c r="L60" s="204"/>
      <c r="M60" s="204"/>
      <c r="N60" s="204"/>
      <c r="O60" s="204"/>
    </row>
    <row r="61" spans="2:15" ht="15.75" customHeight="1" x14ac:dyDescent="0.25">
      <c r="B61" s="30"/>
      <c r="C61" s="24"/>
      <c r="D61" s="24"/>
      <c r="E61" s="24"/>
    </row>
    <row r="62" spans="2:15" ht="15.75" customHeight="1" x14ac:dyDescent="0.25">
      <c r="B62" s="30" t="s">
        <v>175</v>
      </c>
      <c r="C62" s="24"/>
      <c r="D62" s="24"/>
      <c r="E62" s="158" t="s">
        <v>344</v>
      </c>
    </row>
    <row r="63" spans="2:15" ht="9" customHeight="1" x14ac:dyDescent="0.25">
      <c r="B63" s="30"/>
      <c r="C63" s="24"/>
      <c r="D63" s="24"/>
      <c r="E63" s="24"/>
    </row>
    <row r="64" spans="2:15" ht="15.75" customHeight="1" x14ac:dyDescent="0.25">
      <c r="B64" s="23" t="s">
        <v>176</v>
      </c>
      <c r="C64" s="24"/>
      <c r="D64" s="24"/>
      <c r="E64" s="24"/>
    </row>
    <row r="65" spans="2:5" ht="15.75" customHeight="1" x14ac:dyDescent="0.25">
      <c r="B65" s="30" t="s">
        <v>177</v>
      </c>
      <c r="C65" s="24"/>
      <c r="D65" s="24"/>
      <c r="E65" s="24"/>
    </row>
    <row r="66" spans="2:5" ht="15.75" customHeight="1" x14ac:dyDescent="0.25">
      <c r="B66" s="159" t="s">
        <v>345</v>
      </c>
      <c r="C66" s="24"/>
      <c r="D66" s="24"/>
      <c r="E66" s="24"/>
    </row>
    <row r="67" spans="2:5" ht="15.75" customHeight="1" x14ac:dyDescent="0.25">
      <c r="B67" s="30"/>
      <c r="C67" s="24"/>
      <c r="D67" s="24"/>
      <c r="E67" s="24"/>
    </row>
    <row r="68" spans="2:5" ht="15.75" customHeight="1" x14ac:dyDescent="0.25">
      <c r="B68" s="30"/>
      <c r="C68" s="24"/>
      <c r="D68" s="24"/>
      <c r="E68" s="24"/>
    </row>
  </sheetData>
  <sheetProtection algorithmName="SHA-512" hashValue="kse92WL/wZNhVnlSZUZs90mkuR24ItiwU872mhVz+Yo5a50LL9Khiokr4Z/fYmCn2Fjx25SXyop4+hV8n7E3GQ==" saltValue="+mUF2Bgkjkg5rNepBGME2A==" spinCount="100000" sheet="1" objects="1" scenarios="1"/>
  <mergeCells count="32"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D21"/>
  <sheetViews>
    <sheetView workbookViewId="0">
      <selection activeCell="A19" sqref="A19:A20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8</v>
      </c>
      <c r="B2" s="37"/>
    </row>
    <row r="3" spans="1:4" ht="15" customHeight="1" x14ac:dyDescent="0.35">
      <c r="A3" s="37"/>
      <c r="B3" s="37"/>
    </row>
    <row r="4" spans="1:4" x14ac:dyDescent="0.25">
      <c r="A4" s="47" t="s">
        <v>39</v>
      </c>
    </row>
    <row r="5" spans="1:4" x14ac:dyDescent="0.25">
      <c r="A5" t="s">
        <v>38</v>
      </c>
      <c r="B5" s="49" t="str">
        <f>'Summary Chart'!F13</f>
        <v>N/A</v>
      </c>
    </row>
    <row r="6" spans="1:4" x14ac:dyDescent="0.25">
      <c r="A6" t="s">
        <v>37</v>
      </c>
      <c r="B6" s="49" t="str">
        <f>'Summary Chart'!G13</f>
        <v>N/A</v>
      </c>
      <c r="D6" s="36"/>
    </row>
    <row r="8" spans="1:4" x14ac:dyDescent="0.25">
      <c r="A8" s="47" t="s">
        <v>45</v>
      </c>
    </row>
    <row r="9" spans="1:4" x14ac:dyDescent="0.25">
      <c r="A9" t="s">
        <v>38</v>
      </c>
      <c r="B9" s="49" t="str">
        <f>'Summary Chart'!H13</f>
        <v>N/A</v>
      </c>
    </row>
    <row r="10" spans="1:4" x14ac:dyDescent="0.25">
      <c r="A10" t="s">
        <v>37</v>
      </c>
      <c r="B10" s="49" t="str">
        <f>'Summary Chart'!I13</f>
        <v>N/A</v>
      </c>
    </row>
    <row r="11" spans="1:4" x14ac:dyDescent="0.25">
      <c r="B11" s="36"/>
    </row>
    <row r="12" spans="1:4" x14ac:dyDescent="0.25">
      <c r="A12" s="47" t="s">
        <v>46</v>
      </c>
    </row>
    <row r="13" spans="1:4" x14ac:dyDescent="0.25">
      <c r="A13" t="s">
        <v>38</v>
      </c>
      <c r="B13" s="49" t="str">
        <f>'Summary Chart'!J13</f>
        <v>N/A</v>
      </c>
    </row>
    <row r="14" spans="1:4" x14ac:dyDescent="0.25">
      <c r="A14" t="s">
        <v>37</v>
      </c>
      <c r="B14" s="49" t="str">
        <f>'Summary Chart'!K13</f>
        <v>N/A</v>
      </c>
    </row>
    <row r="15" spans="1:4" x14ac:dyDescent="0.25">
      <c r="B15" s="36"/>
    </row>
    <row r="16" spans="1:4" x14ac:dyDescent="0.25">
      <c r="A16" s="2"/>
    </row>
    <row r="18" spans="1:1" x14ac:dyDescent="0.25">
      <c r="A18" s="2"/>
    </row>
    <row r="19" spans="1:1" x14ac:dyDescent="0.25">
      <c r="A19" s="2" t="s">
        <v>311</v>
      </c>
    </row>
    <row r="20" spans="1:1" x14ac:dyDescent="0.25">
      <c r="A20" s="2" t="s">
        <v>226</v>
      </c>
    </row>
    <row r="21" spans="1:1" x14ac:dyDescent="0.25">
      <c r="A21" s="126"/>
    </row>
  </sheetData>
  <sheetProtection algorithmName="SHA-512" hashValue="jCYNgYrBAbJ66fvrDdTusRdiK9NpI62DO7sYaGzFgl963SHAcMA+wR0dZpjPDHAjDlsflExj+FPywXAS87esMw==" saltValue="PM1IEF9W0B2bvo1Nu4FOOQ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F32"/>
  <sheetViews>
    <sheetView topLeftCell="A3" workbookViewId="0">
      <selection activeCell="B9" sqref="B9"/>
    </sheetView>
  </sheetViews>
  <sheetFormatPr defaultRowHeight="15" x14ac:dyDescent="0.25"/>
  <cols>
    <col min="1" max="1" width="48.42578125" customWidth="1"/>
    <col min="2" max="3" width="17.7109375" customWidth="1"/>
  </cols>
  <sheetData>
    <row r="2" spans="1:4" ht="23.25" x14ac:dyDescent="0.35">
      <c r="A2" s="37" t="s">
        <v>70</v>
      </c>
      <c r="B2" s="37"/>
    </row>
    <row r="3" spans="1:4" ht="15" customHeight="1" x14ac:dyDescent="0.35">
      <c r="A3" s="37"/>
      <c r="B3" s="37"/>
    </row>
    <row r="4" spans="1:4" x14ac:dyDescent="0.25">
      <c r="A4" s="47" t="s">
        <v>39</v>
      </c>
    </row>
    <row r="5" spans="1:4" x14ac:dyDescent="0.25">
      <c r="A5" t="s">
        <v>38</v>
      </c>
      <c r="B5" s="36">
        <v>60</v>
      </c>
      <c r="C5" s="36"/>
    </row>
    <row r="6" spans="1:4" x14ac:dyDescent="0.25">
      <c r="A6" t="s">
        <v>37</v>
      </c>
      <c r="B6" s="36">
        <v>30</v>
      </c>
      <c r="C6" s="36"/>
      <c r="D6" s="36"/>
    </row>
    <row r="8" spans="1:4" x14ac:dyDescent="0.25">
      <c r="A8" s="47" t="s">
        <v>200</v>
      </c>
      <c r="B8" t="s">
        <v>38</v>
      </c>
      <c r="C8" t="s">
        <v>37</v>
      </c>
    </row>
    <row r="9" spans="1:4" x14ac:dyDescent="0.25">
      <c r="A9" t="s">
        <v>196</v>
      </c>
      <c r="B9" s="36">
        <v>150</v>
      </c>
      <c r="C9" s="36">
        <v>75</v>
      </c>
    </row>
    <row r="10" spans="1:4" x14ac:dyDescent="0.25">
      <c r="A10" t="s">
        <v>197</v>
      </c>
      <c r="B10" s="36">
        <v>210</v>
      </c>
      <c r="C10" s="36">
        <v>105</v>
      </c>
    </row>
    <row r="11" spans="1:4" x14ac:dyDescent="0.25">
      <c r="A11" t="s">
        <v>198</v>
      </c>
      <c r="B11" s="36">
        <v>300</v>
      </c>
      <c r="C11" s="36">
        <v>150</v>
      </c>
    </row>
    <row r="12" spans="1:4" x14ac:dyDescent="0.25">
      <c r="A12" t="s">
        <v>199</v>
      </c>
      <c r="B12" s="36">
        <v>450</v>
      </c>
      <c r="C12" s="36">
        <v>225</v>
      </c>
    </row>
    <row r="13" spans="1:4" ht="15.75" x14ac:dyDescent="0.25">
      <c r="A13" s="43"/>
      <c r="B13" s="36"/>
    </row>
    <row r="14" spans="1:4" x14ac:dyDescent="0.25">
      <c r="A14" s="47" t="s">
        <v>46</v>
      </c>
      <c r="B14" t="s">
        <v>38</v>
      </c>
      <c r="C14" t="s">
        <v>37</v>
      </c>
    </row>
    <row r="15" spans="1:4" x14ac:dyDescent="0.25">
      <c r="A15" t="s">
        <v>81</v>
      </c>
      <c r="B15" s="36">
        <v>180</v>
      </c>
      <c r="C15" s="36">
        <v>90</v>
      </c>
    </row>
    <row r="16" spans="1:4" x14ac:dyDescent="0.25">
      <c r="A16" t="s">
        <v>80</v>
      </c>
      <c r="B16" s="36">
        <v>180</v>
      </c>
      <c r="C16" s="36">
        <v>90</v>
      </c>
    </row>
    <row r="17" spans="1:6" x14ac:dyDescent="0.25">
      <c r="A17" t="s">
        <v>64</v>
      </c>
      <c r="B17" s="36">
        <v>60</v>
      </c>
      <c r="C17" s="36">
        <v>30</v>
      </c>
    </row>
    <row r="18" spans="1:6" x14ac:dyDescent="0.25">
      <c r="A18" t="s">
        <v>72</v>
      </c>
      <c r="B18" s="36">
        <v>120</v>
      </c>
      <c r="C18" s="36">
        <v>60</v>
      </c>
    </row>
    <row r="19" spans="1:6" x14ac:dyDescent="0.25">
      <c r="A19" t="s">
        <v>82</v>
      </c>
      <c r="B19" s="36">
        <v>120</v>
      </c>
      <c r="C19" s="36">
        <v>60</v>
      </c>
    </row>
    <row r="20" spans="1:6" ht="15.75" x14ac:dyDescent="0.25">
      <c r="A20" t="s">
        <v>73</v>
      </c>
      <c r="B20" s="36">
        <v>120</v>
      </c>
      <c r="C20" s="36">
        <v>60</v>
      </c>
      <c r="D20" s="44"/>
      <c r="E20" s="44"/>
      <c r="F20" s="45"/>
    </row>
    <row r="21" spans="1:6" ht="15.75" x14ac:dyDescent="0.25">
      <c r="A21" t="s">
        <v>43</v>
      </c>
      <c r="B21" s="36">
        <v>120</v>
      </c>
      <c r="C21" s="36">
        <v>60</v>
      </c>
      <c r="D21" s="44"/>
      <c r="E21" s="44"/>
      <c r="F21" s="45"/>
    </row>
    <row r="22" spans="1:6" x14ac:dyDescent="0.25">
      <c r="A22" t="s">
        <v>75</v>
      </c>
      <c r="B22" s="36">
        <v>120</v>
      </c>
      <c r="C22" s="36">
        <v>60</v>
      </c>
    </row>
    <row r="23" spans="1:6" ht="15.75" x14ac:dyDescent="0.25">
      <c r="A23" t="s">
        <v>74</v>
      </c>
      <c r="B23" s="36">
        <v>120</v>
      </c>
      <c r="C23" s="36">
        <v>60</v>
      </c>
      <c r="D23" s="44"/>
    </row>
    <row r="24" spans="1:6" x14ac:dyDescent="0.25">
      <c r="A24" t="s">
        <v>76</v>
      </c>
      <c r="B24" s="36">
        <v>90</v>
      </c>
      <c r="C24" s="36">
        <v>90</v>
      </c>
    </row>
    <row r="25" spans="1:6" x14ac:dyDescent="0.25">
      <c r="A25" t="s">
        <v>77</v>
      </c>
      <c r="B25" s="36">
        <v>90</v>
      </c>
      <c r="C25" s="36">
        <v>90</v>
      </c>
    </row>
    <row r="26" spans="1:6" x14ac:dyDescent="0.25">
      <c r="A26" t="s">
        <v>78</v>
      </c>
      <c r="B26" s="36">
        <v>90</v>
      </c>
      <c r="C26" s="36">
        <v>90</v>
      </c>
    </row>
    <row r="27" spans="1:6" x14ac:dyDescent="0.25">
      <c r="A27" t="s">
        <v>79</v>
      </c>
      <c r="B27" s="36">
        <v>90</v>
      </c>
      <c r="C27" s="36">
        <v>90</v>
      </c>
    </row>
    <row r="28" spans="1:6" x14ac:dyDescent="0.25">
      <c r="A28" t="s">
        <v>201</v>
      </c>
      <c r="B28" s="36">
        <v>90</v>
      </c>
      <c r="C28" s="36">
        <v>90</v>
      </c>
    </row>
    <row r="29" spans="1:6" x14ac:dyDescent="0.25">
      <c r="A29" t="s">
        <v>56</v>
      </c>
      <c r="B29" s="36">
        <v>90</v>
      </c>
      <c r="C29" s="36">
        <v>90</v>
      </c>
    </row>
    <row r="30" spans="1:6" x14ac:dyDescent="0.25">
      <c r="A30" t="s">
        <v>234</v>
      </c>
      <c r="B30" s="36">
        <v>90</v>
      </c>
      <c r="C30" s="36">
        <v>90</v>
      </c>
    </row>
    <row r="32" spans="1:6" x14ac:dyDescent="0.25">
      <c r="A32" t="s">
        <v>312</v>
      </c>
    </row>
  </sheetData>
  <sheetProtection algorithmName="SHA-512" hashValue="OzbS8etdX7Hjv6Yi7UJd/ABLOkC1exhxVpSllocjyub3nOX0zNcAtoLC0nVTjdFJCShNjtdc063144zViVf3MQ==" saltValue="Xghi+Bkh32UdaFzTgKR0F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AD5-498E-44F6-99A3-D33444ABB362}">
  <sheetPr codeName="Sheet12"/>
  <dimension ref="A2:L45"/>
  <sheetViews>
    <sheetView workbookViewId="0">
      <selection activeCell="A17" sqref="A17"/>
    </sheetView>
  </sheetViews>
  <sheetFormatPr defaultRowHeight="15" x14ac:dyDescent="0.25"/>
  <cols>
    <col min="1" max="1" width="44.42578125" customWidth="1"/>
    <col min="2" max="9" width="15.28515625" customWidth="1"/>
    <col min="10" max="10" width="18" customWidth="1"/>
    <col min="11" max="11" width="16.140625" bestFit="1" customWidth="1"/>
    <col min="12" max="12" width="11.85546875" customWidth="1"/>
    <col min="13" max="13" width="11.5703125" customWidth="1"/>
    <col min="15" max="16" width="16.140625" bestFit="1" customWidth="1"/>
    <col min="17" max="17" width="9.5703125" bestFit="1" customWidth="1"/>
    <col min="18" max="19" width="11.5703125" bestFit="1" customWidth="1"/>
    <col min="20" max="21" width="11.140625" bestFit="1" customWidth="1"/>
    <col min="22" max="22" width="11.140625" customWidth="1"/>
    <col min="23" max="25" width="11.140625" bestFit="1" customWidth="1"/>
  </cols>
  <sheetData>
    <row r="2" spans="1:9" ht="23.25" x14ac:dyDescent="0.35">
      <c r="A2" s="37" t="s">
        <v>83</v>
      </c>
      <c r="B2" s="37" t="s">
        <v>224</v>
      </c>
    </row>
    <row r="3" spans="1:9" ht="15" customHeight="1" x14ac:dyDescent="0.35">
      <c r="A3" s="37"/>
      <c r="B3" s="29" t="s">
        <v>299</v>
      </c>
    </row>
    <row r="4" spans="1:9" x14ac:dyDescent="0.25">
      <c r="A4" s="47" t="s">
        <v>39</v>
      </c>
    </row>
    <row r="5" spans="1:9" x14ac:dyDescent="0.25">
      <c r="A5" t="s">
        <v>38</v>
      </c>
      <c r="B5" s="36">
        <f>'Summary Chart'!F15</f>
        <v>35</v>
      </c>
      <c r="C5" s="36"/>
    </row>
    <row r="6" spans="1:9" x14ac:dyDescent="0.25">
      <c r="A6" t="s">
        <v>37</v>
      </c>
      <c r="B6" s="36">
        <f>'Summary Chart'!G15</f>
        <v>35</v>
      </c>
      <c r="C6" s="36"/>
      <c r="D6" s="36"/>
    </row>
    <row r="8" spans="1:9" ht="15.75" thickBot="1" x14ac:dyDescent="0.3">
      <c r="A8" s="47" t="s">
        <v>71</v>
      </c>
      <c r="B8" t="s">
        <v>209</v>
      </c>
    </row>
    <row r="9" spans="1:9" ht="15" customHeight="1" x14ac:dyDescent="0.25">
      <c r="A9" s="140"/>
      <c r="B9" s="265" t="s">
        <v>238</v>
      </c>
      <c r="C9" s="266"/>
      <c r="D9" s="198" t="s">
        <v>240</v>
      </c>
      <c r="E9" s="205"/>
      <c r="F9" s="198" t="s">
        <v>242</v>
      </c>
      <c r="G9" s="206"/>
      <c r="H9" s="261" t="s">
        <v>207</v>
      </c>
      <c r="I9" s="262"/>
    </row>
    <row r="10" spans="1:9" ht="15.75" thickBot="1" x14ac:dyDescent="0.3">
      <c r="A10" s="141"/>
      <c r="B10" s="135" t="s">
        <v>239</v>
      </c>
      <c r="C10" s="148">
        <v>4.3</v>
      </c>
      <c r="D10" s="135" t="s">
        <v>241</v>
      </c>
      <c r="E10" s="149">
        <v>3.75</v>
      </c>
      <c r="F10" s="135" t="s">
        <v>243</v>
      </c>
      <c r="G10" s="150">
        <v>3.65</v>
      </c>
      <c r="H10" s="263"/>
      <c r="I10" s="264"/>
    </row>
    <row r="11" spans="1:9" ht="15.75" thickBot="1" x14ac:dyDescent="0.3">
      <c r="A11" s="138" t="s">
        <v>206</v>
      </c>
      <c r="B11" s="111" t="s">
        <v>90</v>
      </c>
      <c r="C11" s="109" t="s">
        <v>91</v>
      </c>
      <c r="D11" s="111" t="s">
        <v>90</v>
      </c>
      <c r="E11" s="109" t="s">
        <v>91</v>
      </c>
      <c r="F11" s="55" t="s">
        <v>90</v>
      </c>
      <c r="G11" s="113" t="s">
        <v>91</v>
      </c>
      <c r="H11" s="111" t="s">
        <v>90</v>
      </c>
      <c r="I11" s="112" t="s">
        <v>91</v>
      </c>
    </row>
    <row r="12" spans="1:9" x14ac:dyDescent="0.25">
      <c r="A12" s="143">
        <v>116</v>
      </c>
      <c r="B12" s="136">
        <v>0</v>
      </c>
      <c r="C12" s="133">
        <v>3488</v>
      </c>
      <c r="D12" s="131">
        <v>0</v>
      </c>
      <c r="E12" s="132">
        <v>4000</v>
      </c>
      <c r="F12" s="129">
        <v>0</v>
      </c>
      <c r="G12" s="130">
        <v>4110</v>
      </c>
      <c r="H12" s="128">
        <v>0</v>
      </c>
      <c r="I12" s="142">
        <v>15000</v>
      </c>
    </row>
    <row r="13" spans="1:9" x14ac:dyDescent="0.25">
      <c r="A13" s="144">
        <v>233</v>
      </c>
      <c r="B13" s="137">
        <v>3489</v>
      </c>
      <c r="C13" s="134">
        <v>23256</v>
      </c>
      <c r="D13" s="131">
        <v>4001</v>
      </c>
      <c r="E13" s="132">
        <v>26667</v>
      </c>
      <c r="F13" s="129">
        <v>4111</v>
      </c>
      <c r="G13" s="130">
        <v>27397</v>
      </c>
      <c r="H13" s="128">
        <v>15001</v>
      </c>
      <c r="I13" s="142">
        <v>100000</v>
      </c>
    </row>
    <row r="14" spans="1:9" x14ac:dyDescent="0.25">
      <c r="A14" s="144">
        <v>581</v>
      </c>
      <c r="B14" s="137">
        <v>23257</v>
      </c>
      <c r="C14" s="134">
        <v>58140</v>
      </c>
      <c r="D14" s="131">
        <v>26668</v>
      </c>
      <c r="E14" s="132">
        <v>66667</v>
      </c>
      <c r="F14" s="129">
        <v>27398</v>
      </c>
      <c r="G14" s="130">
        <v>68493</v>
      </c>
      <c r="H14" s="128">
        <v>100001</v>
      </c>
      <c r="I14" s="142">
        <v>250000</v>
      </c>
    </row>
    <row r="15" spans="1:9" x14ac:dyDescent="0.25">
      <c r="A15" s="144">
        <v>1163</v>
      </c>
      <c r="B15" s="137">
        <v>58141</v>
      </c>
      <c r="C15" s="134">
        <v>232558</v>
      </c>
      <c r="D15" s="131">
        <v>66668</v>
      </c>
      <c r="E15" s="132">
        <v>266667</v>
      </c>
      <c r="F15" s="129">
        <v>68494</v>
      </c>
      <c r="G15" s="130">
        <v>273973</v>
      </c>
      <c r="H15" s="128">
        <v>250001</v>
      </c>
      <c r="I15" s="142">
        <v>1000000</v>
      </c>
    </row>
    <row r="16" spans="1:9" ht="15.75" thickBot="1" x14ac:dyDescent="0.3">
      <c r="A16" s="145" t="s">
        <v>236</v>
      </c>
      <c r="B16" s="187">
        <v>232559</v>
      </c>
      <c r="C16" s="139">
        <v>6.0000000000000001E-3</v>
      </c>
      <c r="D16" s="188">
        <v>266668</v>
      </c>
      <c r="E16" s="139">
        <v>6.0000000000000001E-3</v>
      </c>
      <c r="F16" s="189">
        <v>273974</v>
      </c>
      <c r="G16" s="139">
        <v>6.0000000000000001E-3</v>
      </c>
      <c r="H16" s="190">
        <v>1000001</v>
      </c>
      <c r="I16" s="147">
        <v>6.0000000000000001E-3</v>
      </c>
    </row>
    <row r="17" spans="1:12" x14ac:dyDescent="0.25">
      <c r="A17" s="2"/>
      <c r="B17" s="36"/>
      <c r="C17" s="36"/>
    </row>
    <row r="18" spans="1:12" x14ac:dyDescent="0.25">
      <c r="A18" s="2" t="s">
        <v>208</v>
      </c>
      <c r="B18" s="36"/>
      <c r="C18" s="36"/>
    </row>
    <row r="19" spans="1:12" ht="15.75" thickBot="1" x14ac:dyDescent="0.3">
      <c r="A19" s="2"/>
      <c r="B19" s="146" t="s">
        <v>235</v>
      </c>
      <c r="C19" s="36"/>
      <c r="D19" s="260" t="s">
        <v>237</v>
      </c>
      <c r="E19" s="260"/>
      <c r="H19" t="s">
        <v>136</v>
      </c>
    </row>
    <row r="20" spans="1:12" ht="16.5" thickBot="1" x14ac:dyDescent="0.3">
      <c r="A20" s="23" t="s">
        <v>352</v>
      </c>
      <c r="B20" s="76"/>
      <c r="D20" s="258" t="str">
        <f>IF(B20="","",(ROUNDUP(($B$20*0.006),0)))</f>
        <v/>
      </c>
      <c r="E20" s="259"/>
      <c r="F20" s="116"/>
      <c r="I20" s="42"/>
      <c r="L20" s="42"/>
    </row>
    <row r="21" spans="1:12" ht="16.5" thickBot="1" x14ac:dyDescent="0.3">
      <c r="A21" s="30" t="s">
        <v>339</v>
      </c>
      <c r="B21" s="36"/>
      <c r="C21" s="36"/>
    </row>
    <row r="22" spans="1:12" ht="16.5" thickBot="1" x14ac:dyDescent="0.3">
      <c r="A22" s="23" t="s">
        <v>350</v>
      </c>
      <c r="B22" s="76"/>
      <c r="D22" s="258" t="str">
        <f>IF(B22="","",(ROUNDUP(($B$22*E10*0.006/C10),0)))</f>
        <v/>
      </c>
      <c r="E22" s="259"/>
    </row>
    <row r="23" spans="1:12" ht="16.5" thickBot="1" x14ac:dyDescent="0.3">
      <c r="A23" s="30" t="s">
        <v>353</v>
      </c>
      <c r="B23" s="36"/>
      <c r="D23" s="110"/>
      <c r="E23" s="110"/>
    </row>
    <row r="24" spans="1:12" ht="16.5" thickBot="1" x14ac:dyDescent="0.3">
      <c r="A24" s="23" t="s">
        <v>351</v>
      </c>
      <c r="B24" s="76"/>
      <c r="D24" s="258" t="str">
        <f>IF(B24="","",(ROUNDUP(($B$24*G10*0.006/C10),0)))</f>
        <v/>
      </c>
      <c r="E24" s="259"/>
    </row>
    <row r="25" spans="1:12" ht="16.5" thickBot="1" x14ac:dyDescent="0.3">
      <c r="A25" s="30" t="s">
        <v>354</v>
      </c>
      <c r="B25" s="36"/>
      <c r="D25" s="110"/>
      <c r="E25" s="110"/>
    </row>
    <row r="26" spans="1:12" ht="16.5" thickBot="1" x14ac:dyDescent="0.3">
      <c r="A26" s="23" t="s">
        <v>334</v>
      </c>
      <c r="B26" s="76"/>
      <c r="D26" s="258" t="str">
        <f>IF(B26="","",(ROUNDUP(($B$26*0.006/C10),0)))</f>
        <v/>
      </c>
      <c r="E26" s="259"/>
    </row>
    <row r="27" spans="1:12" ht="15.75" x14ac:dyDescent="0.25">
      <c r="A27" s="30" t="s">
        <v>355</v>
      </c>
      <c r="B27" s="36"/>
      <c r="C27" s="36"/>
    </row>
    <row r="28" spans="1:12" ht="15.75" x14ac:dyDescent="0.25">
      <c r="A28" s="30"/>
      <c r="B28" s="36"/>
      <c r="C28" s="36"/>
    </row>
    <row r="29" spans="1:12" x14ac:dyDescent="0.25">
      <c r="A29" s="47" t="s">
        <v>46</v>
      </c>
    </row>
    <row r="30" spans="1:12" x14ac:dyDescent="0.25">
      <c r="A30" t="s">
        <v>38</v>
      </c>
      <c r="B30" s="36">
        <f>'Summary Chart'!F15</f>
        <v>35</v>
      </c>
      <c r="C30" s="36"/>
    </row>
    <row r="31" spans="1:12" x14ac:dyDescent="0.25">
      <c r="A31" t="s">
        <v>37</v>
      </c>
      <c r="B31" s="36">
        <f>'Summary Chart'!G15</f>
        <v>35</v>
      </c>
      <c r="C31" s="36"/>
      <c r="D31" s="36"/>
    </row>
    <row r="32" spans="1:12" x14ac:dyDescent="0.25">
      <c r="B32" s="36"/>
      <c r="C32" s="36"/>
    </row>
    <row r="33" spans="1:3" x14ac:dyDescent="0.25">
      <c r="A33" t="s">
        <v>265</v>
      </c>
      <c r="B33" s="36">
        <f>B30</f>
        <v>35</v>
      </c>
      <c r="C33" s="36"/>
    </row>
    <row r="34" spans="1:3" x14ac:dyDescent="0.25">
      <c r="A34" t="s">
        <v>266</v>
      </c>
      <c r="B34" s="36">
        <f>B33</f>
        <v>35</v>
      </c>
    </row>
    <row r="35" spans="1:3" x14ac:dyDescent="0.25">
      <c r="A35" t="s">
        <v>267</v>
      </c>
      <c r="B35" s="36">
        <f>B33</f>
        <v>35</v>
      </c>
    </row>
    <row r="36" spans="1:3" x14ac:dyDescent="0.25">
      <c r="A36" t="s">
        <v>268</v>
      </c>
      <c r="B36" s="36">
        <f>B33</f>
        <v>35</v>
      </c>
    </row>
    <row r="37" spans="1:3" x14ac:dyDescent="0.25">
      <c r="A37" t="s">
        <v>315</v>
      </c>
      <c r="B37" s="36">
        <f>B33</f>
        <v>35</v>
      </c>
    </row>
    <row r="38" spans="1:3" x14ac:dyDescent="0.25">
      <c r="A38" t="s">
        <v>270</v>
      </c>
      <c r="B38" s="36">
        <f>B33</f>
        <v>35</v>
      </c>
    </row>
    <row r="39" spans="1:3" x14ac:dyDescent="0.25">
      <c r="A39" t="s">
        <v>105</v>
      </c>
      <c r="B39" s="170">
        <v>23</v>
      </c>
    </row>
    <row r="40" spans="1:3" x14ac:dyDescent="0.25">
      <c r="A40" t="s">
        <v>269</v>
      </c>
      <c r="B40" s="170">
        <f>B39</f>
        <v>23</v>
      </c>
    </row>
    <row r="41" spans="1:3" x14ac:dyDescent="0.25">
      <c r="A41" t="s">
        <v>193</v>
      </c>
      <c r="B41" s="170">
        <f>B39</f>
        <v>23</v>
      </c>
    </row>
    <row r="42" spans="1:3" x14ac:dyDescent="0.25">
      <c r="A42" t="s">
        <v>271</v>
      </c>
      <c r="B42" s="170">
        <f>B40</f>
        <v>23</v>
      </c>
    </row>
    <row r="43" spans="1:3" x14ac:dyDescent="0.25">
      <c r="A43" t="s">
        <v>272</v>
      </c>
      <c r="B43" s="170">
        <f>B39</f>
        <v>23</v>
      </c>
    </row>
    <row r="44" spans="1:3" x14ac:dyDescent="0.25">
      <c r="A44" s="183" t="s">
        <v>318</v>
      </c>
      <c r="B44" s="170">
        <f>B39</f>
        <v>23</v>
      </c>
    </row>
    <row r="45" spans="1:3" x14ac:dyDescent="0.25">
      <c r="A45" s="183" t="s">
        <v>317</v>
      </c>
      <c r="B45" s="170">
        <f>B39</f>
        <v>23</v>
      </c>
    </row>
  </sheetData>
  <sheetProtection algorithmName="SHA-512" hashValue="myqJmpSpM8ECPRpJeTr8VLgpkbO/MIsAzJ7dwXYoc5RXXuoSqthva8fnjrZX3gAM6e+w3UnzbO0HcyvEdsRoFQ==" saltValue="AtkUY8fg8WzqWWQuo4DfhQ==" spinCount="100000" sheet="1" objects="1" scenarios="1"/>
  <mergeCells count="9">
    <mergeCell ref="D26:E26"/>
    <mergeCell ref="D20:E20"/>
    <mergeCell ref="D19:E19"/>
    <mergeCell ref="H9:I10"/>
    <mergeCell ref="B9:C9"/>
    <mergeCell ref="D9:E9"/>
    <mergeCell ref="F9:G9"/>
    <mergeCell ref="D22:E22"/>
    <mergeCell ref="D24:E24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D23"/>
  <sheetViews>
    <sheetView workbookViewId="0">
      <selection activeCell="A18" sqref="A18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11</v>
      </c>
      <c r="B2" s="37"/>
    </row>
    <row r="3" spans="1:4" ht="15" customHeight="1" x14ac:dyDescent="0.35">
      <c r="A3" s="37"/>
      <c r="B3" s="37"/>
    </row>
    <row r="4" spans="1:4" x14ac:dyDescent="0.25">
      <c r="A4" s="47" t="s">
        <v>39</v>
      </c>
    </row>
    <row r="5" spans="1:4" x14ac:dyDescent="0.25">
      <c r="A5" t="s">
        <v>38</v>
      </c>
      <c r="B5" s="36" t="str">
        <f>'Summary Chart'!G16</f>
        <v>N/A</v>
      </c>
    </row>
    <row r="6" spans="1:4" x14ac:dyDescent="0.25">
      <c r="A6" t="s">
        <v>37</v>
      </c>
      <c r="B6" s="36" t="str">
        <f>'Summary Chart'!G16</f>
        <v>N/A</v>
      </c>
      <c r="D6" s="36"/>
    </row>
    <row r="8" spans="1:4" x14ac:dyDescent="0.25">
      <c r="A8" s="47" t="s">
        <v>45</v>
      </c>
    </row>
    <row r="9" spans="1:4" x14ac:dyDescent="0.25">
      <c r="A9" t="s">
        <v>38</v>
      </c>
      <c r="B9" s="36" t="str">
        <f>'Summary Chart'!H16</f>
        <v>N/A</v>
      </c>
    </row>
    <row r="10" spans="1:4" x14ac:dyDescent="0.25">
      <c r="A10" t="s">
        <v>37</v>
      </c>
      <c r="B10" s="36" t="str">
        <f>'Summary Chart'!I16</f>
        <v>N/A</v>
      </c>
    </row>
    <row r="11" spans="1:4" x14ac:dyDescent="0.25">
      <c r="B11" s="36"/>
    </row>
    <row r="12" spans="1:4" x14ac:dyDescent="0.25">
      <c r="A12" s="47" t="s">
        <v>46</v>
      </c>
    </row>
    <row r="13" spans="1:4" x14ac:dyDescent="0.25">
      <c r="A13" t="s">
        <v>38</v>
      </c>
      <c r="B13" s="49" t="str">
        <f>'Summary Chart'!J16</f>
        <v>N/A</v>
      </c>
      <c r="C13" t="s">
        <v>330</v>
      </c>
    </row>
    <row r="14" spans="1:4" x14ac:dyDescent="0.25">
      <c r="A14" t="s">
        <v>37</v>
      </c>
      <c r="B14" s="49" t="str">
        <f>'Summary Chart'!K16</f>
        <v>N/A</v>
      </c>
    </row>
    <row r="15" spans="1:4" x14ac:dyDescent="0.25">
      <c r="B15" s="36"/>
    </row>
    <row r="16" spans="1:4" x14ac:dyDescent="0.25">
      <c r="A16" s="2" t="s">
        <v>311</v>
      </c>
      <c r="B16" s="36"/>
    </row>
    <row r="17" spans="1:1" x14ac:dyDescent="0.25">
      <c r="A17" s="2" t="s">
        <v>346</v>
      </c>
    </row>
    <row r="18" spans="1:1" ht="15.75" x14ac:dyDescent="0.25">
      <c r="A18" s="50"/>
    </row>
    <row r="20" spans="1:1" x14ac:dyDescent="0.25">
      <c r="A20" s="101"/>
    </row>
    <row r="21" spans="1:1" x14ac:dyDescent="0.25">
      <c r="A21" s="101"/>
    </row>
    <row r="22" spans="1:1" x14ac:dyDescent="0.25">
      <c r="A22" s="101"/>
    </row>
    <row r="23" spans="1:1" x14ac:dyDescent="0.25">
      <c r="A23" s="101"/>
    </row>
  </sheetData>
  <sheetProtection algorithmName="SHA-512" hashValue="N8VdUT9gASSljIfvMz8rN0XvhZ3kRMJ41soCAbdkQUv4u5Zj6PvTpfFxg7HqQ/7b8S+UJtjhalnCBWN5DO2ing==" saltValue="dI0+VyDfsqmosplXiDguAQ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L15"/>
  <sheetViews>
    <sheetView workbookViewId="0">
      <selection activeCell="B15" sqref="B15"/>
    </sheetView>
  </sheetViews>
  <sheetFormatPr defaultRowHeight="15" x14ac:dyDescent="0.25"/>
  <cols>
    <col min="1" max="1" width="35.42578125" customWidth="1"/>
    <col min="2" max="2" width="26" customWidth="1"/>
    <col min="11" max="12" width="9.140625" hidden="1" customWidth="1"/>
    <col min="13" max="13" width="9.140625" customWidth="1"/>
  </cols>
  <sheetData>
    <row r="2" spans="1:12" ht="23.25" x14ac:dyDescent="0.35">
      <c r="A2" s="37" t="s">
        <v>316</v>
      </c>
      <c r="B2" s="2"/>
    </row>
    <row r="3" spans="1:12" ht="15" customHeight="1" x14ac:dyDescent="0.25">
      <c r="A3" s="2"/>
      <c r="B3" s="2"/>
    </row>
    <row r="4" spans="1:12" x14ac:dyDescent="0.25">
      <c r="A4" s="47" t="s">
        <v>39</v>
      </c>
    </row>
    <row r="5" spans="1:12" x14ac:dyDescent="0.25">
      <c r="A5" t="s">
        <v>38</v>
      </c>
      <c r="B5" s="36">
        <f>'Summary Chart'!F18</f>
        <v>160</v>
      </c>
    </row>
    <row r="6" spans="1:12" x14ac:dyDescent="0.25">
      <c r="A6" t="s">
        <v>37</v>
      </c>
      <c r="B6" s="36">
        <f>'Summary Chart'!G18</f>
        <v>160</v>
      </c>
      <c r="D6" s="36"/>
    </row>
    <row r="8" spans="1:12" x14ac:dyDescent="0.25">
      <c r="A8" s="47" t="s">
        <v>45</v>
      </c>
      <c r="B8" s="2"/>
      <c r="K8">
        <f>ROUNDUP((E8*0.005),0)</f>
        <v>0</v>
      </c>
      <c r="L8" s="36" t="s">
        <v>84</v>
      </c>
    </row>
    <row r="9" spans="1:12" x14ac:dyDescent="0.25">
      <c r="A9" t="s">
        <v>38</v>
      </c>
      <c r="B9" s="36">
        <f>'Summary Chart'!H18</f>
        <v>160</v>
      </c>
      <c r="L9" s="36" t="s">
        <v>84</v>
      </c>
    </row>
    <row r="10" spans="1:12" x14ac:dyDescent="0.25">
      <c r="A10" t="s">
        <v>37</v>
      </c>
      <c r="B10" s="36">
        <f>'Summary Chart'!I18</f>
        <v>160</v>
      </c>
    </row>
    <row r="11" spans="1:12" x14ac:dyDescent="0.25">
      <c r="B11" s="36"/>
    </row>
    <row r="12" spans="1:12" x14ac:dyDescent="0.25">
      <c r="A12" s="47" t="s">
        <v>349</v>
      </c>
      <c r="B12" s="2"/>
    </row>
    <row r="13" spans="1:12" x14ac:dyDescent="0.25">
      <c r="A13" t="s">
        <v>38</v>
      </c>
      <c r="B13" s="36">
        <f>'Summary Chart'!J18</f>
        <v>160</v>
      </c>
    </row>
    <row r="14" spans="1:12" x14ac:dyDescent="0.25">
      <c r="A14" t="s">
        <v>37</v>
      </c>
      <c r="B14" s="36">
        <f>'Summary Chart'!K18</f>
        <v>160</v>
      </c>
    </row>
    <row r="15" spans="1:12" x14ac:dyDescent="0.25">
      <c r="A15" s="2" t="s">
        <v>348</v>
      </c>
    </row>
  </sheetData>
  <sheetProtection algorithmName="SHA-512" hashValue="3XviAt9XR8zaelVrzSR6+YLkxYolsS8DQqYwcnUNnIJF7FTcQFzih7zvtJ1CH92bKWsCIOy0nSXKGqmGplqJOQ==" saltValue="o7jXcuMWZ2Q2QRNsL0wIQw==" spinCount="100000" sheet="1" objects="1" scenario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K39"/>
  <sheetViews>
    <sheetView workbookViewId="0">
      <selection activeCell="C8" sqref="C8"/>
    </sheetView>
  </sheetViews>
  <sheetFormatPr defaultRowHeight="15" x14ac:dyDescent="0.25"/>
  <cols>
    <col min="1" max="6" width="18.7109375" customWidth="1"/>
    <col min="7" max="7" width="13.7109375" customWidth="1"/>
    <col min="8" max="8" width="14.5703125" customWidth="1"/>
    <col min="9" max="9" width="8.5703125" customWidth="1"/>
    <col min="10" max="10" width="11.5703125" hidden="1" customWidth="1"/>
    <col min="11" max="11" width="9.140625" hidden="1" customWidth="1"/>
    <col min="12" max="12" width="9.140625" customWidth="1"/>
  </cols>
  <sheetData>
    <row r="2" spans="1:6" ht="23.25" x14ac:dyDescent="0.35">
      <c r="A2" s="37" t="s">
        <v>88</v>
      </c>
      <c r="B2" s="37" t="s">
        <v>224</v>
      </c>
    </row>
    <row r="3" spans="1:6" ht="15" customHeight="1" x14ac:dyDescent="0.35">
      <c r="A3" s="37"/>
      <c r="B3" s="37"/>
    </row>
    <row r="4" spans="1:6" x14ac:dyDescent="0.25">
      <c r="A4" s="47" t="s">
        <v>39</v>
      </c>
    </row>
    <row r="5" spans="1:6" x14ac:dyDescent="0.25">
      <c r="A5" t="s">
        <v>38</v>
      </c>
      <c r="B5" s="49">
        <v>37.5</v>
      </c>
      <c r="C5" s="36"/>
    </row>
    <row r="6" spans="1:6" x14ac:dyDescent="0.25">
      <c r="A6" t="s">
        <v>37</v>
      </c>
      <c r="B6" s="49">
        <v>37.5</v>
      </c>
      <c r="C6" s="36"/>
      <c r="D6" s="36"/>
    </row>
    <row r="8" spans="1:6" x14ac:dyDescent="0.25">
      <c r="A8" s="47" t="s">
        <v>71</v>
      </c>
      <c r="B8" s="49">
        <v>37.5</v>
      </c>
      <c r="C8" t="s">
        <v>347</v>
      </c>
    </row>
    <row r="9" spans="1:6" x14ac:dyDescent="0.25">
      <c r="A9" t="s">
        <v>37</v>
      </c>
      <c r="B9" s="49">
        <v>37.5</v>
      </c>
    </row>
    <row r="11" spans="1:6" ht="10.5" customHeight="1" x14ac:dyDescent="0.25"/>
    <row r="12" spans="1:6" ht="15.75" thickBot="1" x14ac:dyDescent="0.3">
      <c r="A12" s="47" t="s">
        <v>107</v>
      </c>
      <c r="D12" t="s">
        <v>38</v>
      </c>
      <c r="E12" t="s">
        <v>37</v>
      </c>
    </row>
    <row r="13" spans="1:6" ht="18" customHeight="1" x14ac:dyDescent="0.25">
      <c r="A13" s="52" t="s">
        <v>186</v>
      </c>
      <c r="B13" s="57"/>
      <c r="C13" s="57"/>
      <c r="D13" s="58">
        <v>500</v>
      </c>
      <c r="E13" s="59">
        <f>D13</f>
        <v>500</v>
      </c>
    </row>
    <row r="14" spans="1:6" ht="18" customHeight="1" x14ac:dyDescent="0.25">
      <c r="A14" s="53" t="s">
        <v>93</v>
      </c>
      <c r="B14" s="51"/>
      <c r="C14" s="51"/>
      <c r="D14" s="56">
        <v>500</v>
      </c>
      <c r="E14" s="60">
        <f t="shared" ref="E14:E28" si="0">D14</f>
        <v>500</v>
      </c>
      <c r="F14" s="45"/>
    </row>
    <row r="15" spans="1:6" ht="18" customHeight="1" x14ac:dyDescent="0.25">
      <c r="A15" s="53" t="s">
        <v>92</v>
      </c>
      <c r="B15" s="51"/>
      <c r="C15" s="51"/>
      <c r="D15" s="56">
        <v>500</v>
      </c>
      <c r="E15" s="60">
        <f t="shared" si="0"/>
        <v>500</v>
      </c>
      <c r="F15" s="45"/>
    </row>
    <row r="16" spans="1:6" ht="18" customHeight="1" x14ac:dyDescent="0.25">
      <c r="A16" s="53" t="s">
        <v>94</v>
      </c>
      <c r="B16" s="51"/>
      <c r="C16" s="51"/>
      <c r="D16" s="56">
        <v>500</v>
      </c>
      <c r="E16" s="60">
        <f t="shared" si="0"/>
        <v>500</v>
      </c>
    </row>
    <row r="17" spans="1:5" ht="18" customHeight="1" x14ac:dyDescent="0.25">
      <c r="A17" s="53" t="s">
        <v>95</v>
      </c>
      <c r="B17" s="51"/>
      <c r="C17" s="51"/>
      <c r="D17" s="56">
        <v>500</v>
      </c>
      <c r="E17" s="60">
        <f t="shared" si="0"/>
        <v>500</v>
      </c>
    </row>
    <row r="18" spans="1:5" ht="18" customHeight="1" x14ac:dyDescent="0.25">
      <c r="A18" s="53" t="s">
        <v>96</v>
      </c>
      <c r="B18" s="51"/>
      <c r="C18" s="51"/>
      <c r="D18" s="56">
        <v>500</v>
      </c>
      <c r="E18" s="60">
        <f t="shared" si="0"/>
        <v>500</v>
      </c>
    </row>
    <row r="19" spans="1:5" ht="18" customHeight="1" thickBot="1" x14ac:dyDescent="0.3">
      <c r="A19" s="54" t="s">
        <v>97</v>
      </c>
      <c r="B19" s="61"/>
      <c r="C19" s="61"/>
      <c r="D19" s="62">
        <v>500</v>
      </c>
      <c r="E19" s="63">
        <f t="shared" si="0"/>
        <v>500</v>
      </c>
    </row>
    <row r="20" spans="1:5" ht="16.5" thickBot="1" x14ac:dyDescent="0.3">
      <c r="A20" s="50" t="s">
        <v>204</v>
      </c>
      <c r="B20" s="36"/>
      <c r="C20" s="36"/>
      <c r="D20" s="36"/>
    </row>
    <row r="21" spans="1:5" ht="16.5" thickBot="1" x14ac:dyDescent="0.3">
      <c r="A21" s="119" t="s">
        <v>217</v>
      </c>
      <c r="B21" s="120"/>
      <c r="C21" s="121"/>
      <c r="D21" s="117">
        <v>500</v>
      </c>
      <c r="E21" s="118">
        <v>500</v>
      </c>
    </row>
    <row r="22" spans="1:5" ht="18" customHeight="1" x14ac:dyDescent="0.25">
      <c r="A22" s="52" t="s">
        <v>98</v>
      </c>
      <c r="B22" s="57"/>
      <c r="C22" s="57"/>
      <c r="D22" s="58">
        <v>500</v>
      </c>
      <c r="E22" s="59">
        <f>D22</f>
        <v>500</v>
      </c>
    </row>
    <row r="23" spans="1:5" ht="30" customHeight="1" x14ac:dyDescent="0.25">
      <c r="A23" s="267" t="s">
        <v>99</v>
      </c>
      <c r="B23" s="268"/>
      <c r="C23" s="268"/>
      <c r="D23" s="56">
        <v>500</v>
      </c>
      <c r="E23" s="60">
        <f t="shared" si="0"/>
        <v>500</v>
      </c>
    </row>
    <row r="24" spans="1:5" ht="18" customHeight="1" x14ac:dyDescent="0.25">
      <c r="A24" s="53" t="s">
        <v>100</v>
      </c>
      <c r="B24" s="51"/>
      <c r="C24" s="51"/>
      <c r="D24" s="56">
        <v>500</v>
      </c>
      <c r="E24" s="60">
        <f t="shared" si="0"/>
        <v>500</v>
      </c>
    </row>
    <row r="25" spans="1:5" ht="18" customHeight="1" x14ac:dyDescent="0.25">
      <c r="A25" s="53" t="s">
        <v>101</v>
      </c>
      <c r="B25" s="51"/>
      <c r="C25" s="51"/>
      <c r="D25" s="56">
        <v>500</v>
      </c>
      <c r="E25" s="60">
        <f t="shared" si="0"/>
        <v>500</v>
      </c>
    </row>
    <row r="26" spans="1:5" ht="30" customHeight="1" x14ac:dyDescent="0.25">
      <c r="A26" s="267" t="s">
        <v>102</v>
      </c>
      <c r="B26" s="268"/>
      <c r="C26" s="268"/>
      <c r="D26" s="56">
        <v>500</v>
      </c>
      <c r="E26" s="60">
        <f t="shared" si="0"/>
        <v>500</v>
      </c>
    </row>
    <row r="27" spans="1:5" ht="18" customHeight="1" x14ac:dyDescent="0.25">
      <c r="A27" s="53" t="s">
        <v>103</v>
      </c>
      <c r="B27" s="51"/>
      <c r="C27" s="51"/>
      <c r="D27" s="56">
        <v>500</v>
      </c>
      <c r="E27" s="60">
        <f t="shared" si="0"/>
        <v>500</v>
      </c>
    </row>
    <row r="28" spans="1:5" ht="18" customHeight="1" x14ac:dyDescent="0.25">
      <c r="A28" s="272" t="s">
        <v>65</v>
      </c>
      <c r="B28" s="273"/>
      <c r="C28" s="274"/>
      <c r="D28" s="56">
        <v>500</v>
      </c>
      <c r="E28" s="60">
        <f t="shared" si="0"/>
        <v>500</v>
      </c>
    </row>
    <row r="29" spans="1:5" ht="18" customHeight="1" x14ac:dyDescent="0.25">
      <c r="A29" s="272" t="s">
        <v>104</v>
      </c>
      <c r="B29" s="273"/>
      <c r="C29" s="274"/>
      <c r="D29" s="56">
        <v>500</v>
      </c>
      <c r="E29" s="60">
        <f>D29</f>
        <v>500</v>
      </c>
    </row>
    <row r="30" spans="1:5" ht="18" customHeight="1" x14ac:dyDescent="0.25">
      <c r="A30" s="272" t="s">
        <v>187</v>
      </c>
      <c r="B30" s="273"/>
      <c r="C30" s="274"/>
      <c r="D30" s="102">
        <v>37.5</v>
      </c>
      <c r="E30" s="103">
        <f>D30</f>
        <v>37.5</v>
      </c>
    </row>
    <row r="31" spans="1:5" ht="18" customHeight="1" x14ac:dyDescent="0.25">
      <c r="A31" s="272" t="s">
        <v>188</v>
      </c>
      <c r="B31" s="273"/>
      <c r="C31" s="274"/>
      <c r="D31" s="102">
        <v>37.5</v>
      </c>
      <c r="E31" s="103">
        <f>D31</f>
        <v>37.5</v>
      </c>
    </row>
    <row r="32" spans="1:5" ht="18" customHeight="1" thickBot="1" x14ac:dyDescent="0.3">
      <c r="A32" s="269" t="s">
        <v>219</v>
      </c>
      <c r="B32" s="270"/>
      <c r="C32" s="271"/>
      <c r="D32" s="62">
        <v>500</v>
      </c>
      <c r="E32" s="122">
        <v>500</v>
      </c>
    </row>
    <row r="33" spans="1:1" ht="13.5" customHeight="1" x14ac:dyDescent="0.25"/>
    <row r="34" spans="1:1" x14ac:dyDescent="0.25">
      <c r="A34" s="2" t="s">
        <v>134</v>
      </c>
    </row>
    <row r="35" spans="1:1" x14ac:dyDescent="0.25">
      <c r="A35" s="2" t="s">
        <v>135</v>
      </c>
    </row>
    <row r="36" spans="1:1" ht="12.75" customHeight="1" x14ac:dyDescent="0.25">
      <c r="A36" s="2"/>
    </row>
    <row r="37" spans="1:1" x14ac:dyDescent="0.25">
      <c r="A37" t="s">
        <v>222</v>
      </c>
    </row>
    <row r="39" spans="1:1" ht="15.75" x14ac:dyDescent="0.25">
      <c r="A39" s="46"/>
    </row>
  </sheetData>
  <sheetProtection algorithmName="SHA-512" hashValue="Lv2mBloUhHlEtIBIs08aAvzM4CO/E1fg6SSoDXQbx2UcaYRHI6MY/GTdKbCeVbwZmSJLaMQKBv1yGTzZAjh9/Q==" saltValue="m3xvUqwM4tEsI6Weldpwyw==" spinCount="100000" sheet="1" objects="1" scenarios="1"/>
  <mergeCells count="7">
    <mergeCell ref="A23:C23"/>
    <mergeCell ref="A26:C26"/>
    <mergeCell ref="A32:C32"/>
    <mergeCell ref="A28:C28"/>
    <mergeCell ref="A30:C30"/>
    <mergeCell ref="A31:C31"/>
    <mergeCell ref="A29:C2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10" max="16383" man="1"/>
  </rowBreaks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L44"/>
  <sheetViews>
    <sheetView workbookViewId="0">
      <selection activeCell="F18" sqref="F18"/>
    </sheetView>
  </sheetViews>
  <sheetFormatPr defaultRowHeight="15" x14ac:dyDescent="0.25"/>
  <cols>
    <col min="1" max="3" width="18.7109375" customWidth="1"/>
    <col min="4" max="5" width="13.7109375" customWidth="1"/>
    <col min="6" max="6" width="18.7109375" customWidth="1"/>
    <col min="7" max="7" width="13.7109375" hidden="1" customWidth="1"/>
    <col min="8" max="8" width="14.5703125" hidden="1" customWidth="1"/>
    <col min="9" max="12" width="0" hidden="1" customWidth="1"/>
  </cols>
  <sheetData>
    <row r="2" spans="1:12" ht="23.25" x14ac:dyDescent="0.35">
      <c r="A2" s="37" t="s">
        <v>17</v>
      </c>
      <c r="B2" s="37"/>
    </row>
    <row r="3" spans="1:12" ht="15" customHeight="1" x14ac:dyDescent="0.35">
      <c r="A3" s="37"/>
      <c r="B3" s="37"/>
    </row>
    <row r="4" spans="1:12" x14ac:dyDescent="0.25">
      <c r="A4" s="47" t="s">
        <v>39</v>
      </c>
    </row>
    <row r="5" spans="1:12" x14ac:dyDescent="0.25">
      <c r="A5" t="s">
        <v>38</v>
      </c>
      <c r="B5" s="36">
        <f>'Summary Chart'!F22</f>
        <v>200</v>
      </c>
      <c r="C5" s="36"/>
      <c r="G5" t="s">
        <v>149</v>
      </c>
      <c r="H5" s="71">
        <f>'Summary Chart'!H22</f>
        <v>400</v>
      </c>
      <c r="I5" s="71" t="e">
        <f>H5+J8</f>
        <v>#VALUE!</v>
      </c>
      <c r="J5">
        <v>20</v>
      </c>
    </row>
    <row r="6" spans="1:12" x14ac:dyDescent="0.25">
      <c r="A6" t="s">
        <v>37</v>
      </c>
      <c r="B6" s="36">
        <f>'Summary Chart'!G22</f>
        <v>200</v>
      </c>
      <c r="C6" s="36"/>
      <c r="D6" s="36"/>
      <c r="G6" t="s">
        <v>150</v>
      </c>
      <c r="H6" s="36">
        <f>'Summary Chart'!I22</f>
        <v>300</v>
      </c>
      <c r="I6" s="71" t="e">
        <f>H6+J9</f>
        <v>#VALUE!</v>
      </c>
    </row>
    <row r="7" spans="1:12" ht="12" customHeight="1" thickBot="1" x14ac:dyDescent="0.3">
      <c r="D7" s="72" t="s">
        <v>20</v>
      </c>
      <c r="E7" s="72" t="s">
        <v>21</v>
      </c>
    </row>
    <row r="8" spans="1:12" ht="15.75" thickBot="1" x14ac:dyDescent="0.3">
      <c r="A8" s="47" t="s">
        <v>71</v>
      </c>
      <c r="B8" s="2" t="s">
        <v>148</v>
      </c>
      <c r="D8" s="77"/>
      <c r="E8" s="78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25">
      <c r="A9" t="str">
        <f>"Original"&amp;" "&amp;"£"&amp;'Summary Chart'!H22</f>
        <v>Original £400</v>
      </c>
      <c r="B9" s="70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25">
      <c r="A10" t="str">
        <f>"Copy"&amp;" "&amp;"£"&amp;'Summary Chart'!I22</f>
        <v>Copy £300</v>
      </c>
      <c r="B10" s="70" t="str">
        <f>L9</f>
        <v/>
      </c>
    </row>
    <row r="11" spans="1:12" x14ac:dyDescent="0.25">
      <c r="A11" s="2" t="s">
        <v>106</v>
      </c>
    </row>
    <row r="12" spans="1:12" x14ac:dyDescent="0.25">
      <c r="A12" s="2" t="s">
        <v>202</v>
      </c>
    </row>
    <row r="13" spans="1:12" x14ac:dyDescent="0.25">
      <c r="A13" s="107" t="s">
        <v>203</v>
      </c>
    </row>
    <row r="14" spans="1:12" x14ac:dyDescent="0.25">
      <c r="A14" s="107"/>
    </row>
    <row r="15" spans="1:12" x14ac:dyDescent="0.25">
      <c r="A15" s="47" t="s">
        <v>107</v>
      </c>
      <c r="B15" s="2" t="s">
        <v>222</v>
      </c>
      <c r="D15" t="s">
        <v>38</v>
      </c>
      <c r="E15" t="s">
        <v>37</v>
      </c>
    </row>
    <row r="16" spans="1:12" ht="18.95" customHeight="1" x14ac:dyDescent="0.25">
      <c r="A16" s="275" t="s">
        <v>56</v>
      </c>
      <c r="B16" s="276"/>
      <c r="C16" s="277"/>
      <c r="D16" s="56">
        <v>200</v>
      </c>
      <c r="E16" s="56">
        <v>100</v>
      </c>
    </row>
    <row r="17" spans="1:6" ht="31.5" customHeight="1" x14ac:dyDescent="0.25">
      <c r="A17" s="275" t="s">
        <v>108</v>
      </c>
      <c r="B17" s="276"/>
      <c r="C17" s="277"/>
      <c r="D17" s="56">
        <v>60</v>
      </c>
      <c r="E17" s="56">
        <f t="shared" ref="E17:E43" si="0">D17</f>
        <v>60</v>
      </c>
      <c r="F17" s="45"/>
    </row>
    <row r="18" spans="1:6" ht="18.95" customHeight="1" x14ac:dyDescent="0.25">
      <c r="A18" s="275" t="s">
        <v>109</v>
      </c>
      <c r="B18" s="276"/>
      <c r="C18" s="277"/>
      <c r="D18" s="56">
        <v>400</v>
      </c>
      <c r="E18" s="56">
        <f t="shared" si="0"/>
        <v>400</v>
      </c>
      <c r="F18" s="45"/>
    </row>
    <row r="19" spans="1:6" ht="18.95" customHeight="1" x14ac:dyDescent="0.25">
      <c r="A19" s="275" t="s">
        <v>105</v>
      </c>
      <c r="B19" s="276"/>
      <c r="C19" s="277"/>
      <c r="D19" s="56">
        <v>400</v>
      </c>
      <c r="E19" s="56">
        <f t="shared" si="0"/>
        <v>400</v>
      </c>
    </row>
    <row r="20" spans="1:6" ht="18.95" customHeight="1" x14ac:dyDescent="0.25">
      <c r="A20" s="275" t="s">
        <v>110</v>
      </c>
      <c r="B20" s="276"/>
      <c r="C20" s="277"/>
      <c r="D20" s="56">
        <v>40</v>
      </c>
      <c r="E20" s="56">
        <f t="shared" si="0"/>
        <v>40</v>
      </c>
    </row>
    <row r="21" spans="1:6" ht="18.95" customHeight="1" x14ac:dyDescent="0.25">
      <c r="A21" s="275" t="s">
        <v>111</v>
      </c>
      <c r="B21" s="276"/>
      <c r="C21" s="277"/>
      <c r="D21" s="56">
        <v>400</v>
      </c>
      <c r="E21" s="56">
        <f t="shared" si="0"/>
        <v>400</v>
      </c>
    </row>
    <row r="22" spans="1:6" ht="30.75" customHeight="1" x14ac:dyDescent="0.25">
      <c r="A22" s="275" t="s">
        <v>112</v>
      </c>
      <c r="B22" s="276"/>
      <c r="C22" s="277"/>
      <c r="D22" s="56">
        <v>150</v>
      </c>
      <c r="E22" s="56">
        <f t="shared" si="0"/>
        <v>150</v>
      </c>
    </row>
    <row r="23" spans="1:6" ht="18.95" customHeight="1" x14ac:dyDescent="0.25">
      <c r="A23" s="275" t="s">
        <v>113</v>
      </c>
      <c r="B23" s="276"/>
      <c r="C23" s="277"/>
      <c r="D23" s="56">
        <v>200</v>
      </c>
      <c r="E23" s="56">
        <f t="shared" si="0"/>
        <v>200</v>
      </c>
    </row>
    <row r="24" spans="1:6" ht="18.95" customHeight="1" x14ac:dyDescent="0.25">
      <c r="A24" s="275" t="s">
        <v>114</v>
      </c>
      <c r="B24" s="276"/>
      <c r="C24" s="277"/>
      <c r="D24" s="56">
        <v>300</v>
      </c>
      <c r="E24" s="56">
        <f>D24</f>
        <v>300</v>
      </c>
    </row>
    <row r="25" spans="1:6" ht="18.95" customHeight="1" x14ac:dyDescent="0.25">
      <c r="A25" s="275" t="s">
        <v>115</v>
      </c>
      <c r="B25" s="276"/>
      <c r="C25" s="277"/>
      <c r="D25" s="56">
        <v>300</v>
      </c>
      <c r="E25" s="56">
        <f t="shared" si="0"/>
        <v>300</v>
      </c>
    </row>
    <row r="26" spans="1:6" ht="18.95" customHeight="1" x14ac:dyDescent="0.25">
      <c r="A26" s="275" t="s">
        <v>116</v>
      </c>
      <c r="B26" s="276"/>
      <c r="C26" s="277"/>
      <c r="D26" s="56">
        <v>300</v>
      </c>
      <c r="E26" s="56">
        <f t="shared" si="0"/>
        <v>300</v>
      </c>
    </row>
    <row r="27" spans="1:6" ht="30.75" customHeight="1" x14ac:dyDescent="0.25">
      <c r="A27" s="275" t="s">
        <v>117</v>
      </c>
      <c r="B27" s="276"/>
      <c r="C27" s="277"/>
      <c r="D27" s="56">
        <v>20</v>
      </c>
      <c r="E27" s="56">
        <f t="shared" si="0"/>
        <v>20</v>
      </c>
    </row>
    <row r="28" spans="1:6" ht="30.75" customHeight="1" x14ac:dyDescent="0.25">
      <c r="A28" s="275" t="s">
        <v>118</v>
      </c>
      <c r="B28" s="276"/>
      <c r="C28" s="277"/>
      <c r="D28" s="56">
        <v>300</v>
      </c>
      <c r="E28" s="56">
        <f t="shared" si="0"/>
        <v>300</v>
      </c>
    </row>
    <row r="29" spans="1:6" ht="30.75" customHeight="1" x14ac:dyDescent="0.25">
      <c r="A29" s="275" t="s">
        <v>119</v>
      </c>
      <c r="B29" s="276"/>
      <c r="C29" s="277"/>
      <c r="D29" s="56">
        <v>200</v>
      </c>
      <c r="E29" s="56">
        <f t="shared" si="0"/>
        <v>200</v>
      </c>
    </row>
    <row r="30" spans="1:6" ht="18.95" customHeight="1" x14ac:dyDescent="0.25">
      <c r="A30" s="275" t="s">
        <v>120</v>
      </c>
      <c r="B30" s="276"/>
      <c r="C30" s="277"/>
      <c r="D30" s="56">
        <v>400</v>
      </c>
      <c r="E30" s="56">
        <f t="shared" si="0"/>
        <v>400</v>
      </c>
    </row>
    <row r="31" spans="1:6" ht="18.95" customHeight="1" x14ac:dyDescent="0.25">
      <c r="A31" s="275" t="s">
        <v>121</v>
      </c>
      <c r="B31" s="276"/>
      <c r="C31" s="277"/>
      <c r="D31" s="56">
        <v>400</v>
      </c>
      <c r="E31" s="56">
        <f>D31</f>
        <v>400</v>
      </c>
    </row>
    <row r="32" spans="1:6" ht="18.95" customHeight="1" x14ac:dyDescent="0.25">
      <c r="A32" s="275" t="s">
        <v>122</v>
      </c>
      <c r="B32" s="276"/>
      <c r="C32" s="277"/>
      <c r="D32" s="56">
        <v>400</v>
      </c>
      <c r="E32" s="56">
        <f t="shared" si="0"/>
        <v>400</v>
      </c>
    </row>
    <row r="33" spans="1:5" ht="18.95" customHeight="1" x14ac:dyDescent="0.25">
      <c r="A33" s="275" t="s">
        <v>123</v>
      </c>
      <c r="B33" s="276"/>
      <c r="C33" s="277"/>
      <c r="D33" s="56">
        <v>400</v>
      </c>
      <c r="E33" s="56">
        <f t="shared" si="0"/>
        <v>400</v>
      </c>
    </row>
    <row r="34" spans="1:5" ht="18.95" customHeight="1" x14ac:dyDescent="0.25">
      <c r="A34" s="275" t="s">
        <v>124</v>
      </c>
      <c r="B34" s="276"/>
      <c r="C34" s="277"/>
      <c r="D34" s="56">
        <v>400</v>
      </c>
      <c r="E34" s="56">
        <f t="shared" si="0"/>
        <v>400</v>
      </c>
    </row>
    <row r="35" spans="1:5" ht="18.95" customHeight="1" x14ac:dyDescent="0.25">
      <c r="A35" s="275" t="s">
        <v>125</v>
      </c>
      <c r="B35" s="276"/>
      <c r="C35" s="277"/>
      <c r="D35" s="56">
        <v>400</v>
      </c>
      <c r="E35" s="56">
        <f t="shared" si="0"/>
        <v>400</v>
      </c>
    </row>
    <row r="36" spans="1:5" ht="18.95" customHeight="1" x14ac:dyDescent="0.25">
      <c r="A36" s="275" t="s">
        <v>126</v>
      </c>
      <c r="B36" s="276"/>
      <c r="C36" s="277"/>
      <c r="D36" s="56">
        <v>400</v>
      </c>
      <c r="E36" s="56">
        <f t="shared" si="0"/>
        <v>400</v>
      </c>
    </row>
    <row r="37" spans="1:5" ht="18.95" customHeight="1" x14ac:dyDescent="0.25">
      <c r="A37" s="275" t="s">
        <v>127</v>
      </c>
      <c r="B37" s="276"/>
      <c r="C37" s="277"/>
      <c r="D37" s="56">
        <v>400</v>
      </c>
      <c r="E37" s="56">
        <f t="shared" si="0"/>
        <v>400</v>
      </c>
    </row>
    <row r="38" spans="1:5" ht="18.95" customHeight="1" x14ac:dyDescent="0.25">
      <c r="A38" s="275" t="s">
        <v>128</v>
      </c>
      <c r="B38" s="276"/>
      <c r="C38" s="277"/>
      <c r="D38" s="56">
        <v>400</v>
      </c>
      <c r="E38" s="56">
        <f>D38</f>
        <v>400</v>
      </c>
    </row>
    <row r="39" spans="1:5" ht="18.95" customHeight="1" x14ac:dyDescent="0.25">
      <c r="A39" s="275" t="s">
        <v>129</v>
      </c>
      <c r="B39" s="276"/>
      <c r="C39" s="277"/>
      <c r="D39" s="56">
        <v>400</v>
      </c>
      <c r="E39" s="56">
        <f t="shared" si="0"/>
        <v>400</v>
      </c>
    </row>
    <row r="40" spans="1:5" ht="18.95" customHeight="1" x14ac:dyDescent="0.25">
      <c r="A40" s="275" t="s">
        <v>130</v>
      </c>
      <c r="B40" s="276"/>
      <c r="C40" s="277"/>
      <c r="D40" s="56">
        <v>400</v>
      </c>
      <c r="E40" s="56">
        <f t="shared" si="0"/>
        <v>400</v>
      </c>
    </row>
    <row r="41" spans="1:5" ht="18.95" customHeight="1" x14ac:dyDescent="0.25">
      <c r="A41" s="275" t="s">
        <v>131</v>
      </c>
      <c r="B41" s="276"/>
      <c r="C41" s="277"/>
      <c r="D41" s="56">
        <v>400</v>
      </c>
      <c r="E41" s="56">
        <f t="shared" si="0"/>
        <v>400</v>
      </c>
    </row>
    <row r="42" spans="1:5" ht="18.95" customHeight="1" x14ac:dyDescent="0.25">
      <c r="A42" s="275" t="s">
        <v>132</v>
      </c>
      <c r="B42" s="276"/>
      <c r="C42" s="277"/>
      <c r="D42" s="56">
        <v>400</v>
      </c>
      <c r="E42" s="56">
        <f t="shared" si="0"/>
        <v>400</v>
      </c>
    </row>
    <row r="43" spans="1:5" ht="17.25" customHeight="1" x14ac:dyDescent="0.25">
      <c r="A43" s="275" t="s">
        <v>133</v>
      </c>
      <c r="B43" s="276"/>
      <c r="C43" s="277"/>
      <c r="D43" s="56">
        <v>400</v>
      </c>
      <c r="E43" s="56">
        <f t="shared" si="0"/>
        <v>400</v>
      </c>
    </row>
    <row r="44" spans="1:5" ht="22.5" customHeight="1" x14ac:dyDescent="0.25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</mergeCells>
  <hyperlinks>
    <hyperlink ref="A13" r:id="rId1" xr:uid="{00000000-0004-0000-1000-000000000000}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B19"/>
  <sheetViews>
    <sheetView workbookViewId="0">
      <selection activeCell="B15" sqref="B15"/>
    </sheetView>
  </sheetViews>
  <sheetFormatPr defaultRowHeight="15" x14ac:dyDescent="0.25"/>
  <cols>
    <col min="1" max="1" width="22.28515625" customWidth="1"/>
  </cols>
  <sheetData>
    <row r="2" spans="1:2" ht="23.25" x14ac:dyDescent="0.35">
      <c r="A2" s="37" t="s">
        <v>85</v>
      </c>
    </row>
    <row r="3" spans="1:2" ht="23.25" x14ac:dyDescent="0.35">
      <c r="A3" s="37"/>
    </row>
    <row r="4" spans="1:2" x14ac:dyDescent="0.25">
      <c r="A4" s="47" t="s">
        <v>39</v>
      </c>
    </row>
    <row r="5" spans="1:2" x14ac:dyDescent="0.25">
      <c r="A5" t="s">
        <v>38</v>
      </c>
      <c r="B5" s="36">
        <v>85</v>
      </c>
    </row>
    <row r="6" spans="1:2" x14ac:dyDescent="0.25">
      <c r="A6" t="s">
        <v>37</v>
      </c>
      <c r="B6" s="36">
        <v>85</v>
      </c>
    </row>
    <row r="8" spans="1:2" x14ac:dyDescent="0.25">
      <c r="A8" s="47" t="s">
        <v>45</v>
      </c>
    </row>
    <row r="9" spans="1:2" x14ac:dyDescent="0.25">
      <c r="A9" t="s">
        <v>38</v>
      </c>
      <c r="B9" s="36">
        <v>85</v>
      </c>
    </row>
    <row r="10" spans="1:2" x14ac:dyDescent="0.25">
      <c r="A10" t="s">
        <v>37</v>
      </c>
      <c r="B10" s="36">
        <v>85</v>
      </c>
    </row>
    <row r="11" spans="1:2" x14ac:dyDescent="0.25">
      <c r="B11" s="36"/>
    </row>
    <row r="12" spans="1:2" x14ac:dyDescent="0.25">
      <c r="A12" s="47" t="s">
        <v>46</v>
      </c>
    </row>
    <row r="13" spans="1:2" x14ac:dyDescent="0.25">
      <c r="A13" t="s">
        <v>38</v>
      </c>
      <c r="B13" s="36">
        <v>85</v>
      </c>
    </row>
    <row r="14" spans="1:2" x14ac:dyDescent="0.25">
      <c r="A14" t="s">
        <v>37</v>
      </c>
      <c r="B14" s="36">
        <v>85</v>
      </c>
    </row>
    <row r="16" spans="1:2" x14ac:dyDescent="0.25">
      <c r="A16" s="2" t="s">
        <v>86</v>
      </c>
    </row>
    <row r="17" spans="1:1" x14ac:dyDescent="0.25">
      <c r="A17" t="s">
        <v>87</v>
      </c>
    </row>
    <row r="19" spans="1:1" x14ac:dyDescent="0.25">
      <c r="A19" t="s">
        <v>264</v>
      </c>
    </row>
  </sheetData>
  <sheetProtection algorithmName="SHA-512" hashValue="FDFrGRo50AFHP2pB86pB0HO45W4yGOw7/zCtwqgrxYO1x1XlSonu8gy8lGIABab0JrIJWQ21UkfjHhvM4ZIKYw==" saltValue="Lwfx/IIQu0TPcm+yhLtqMA==" spinCount="100000" sheet="1" objects="1" scenarios="1"/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2F11-E379-4192-8C72-1E132D28C16D}">
  <dimension ref="A2:B17"/>
  <sheetViews>
    <sheetView workbookViewId="0">
      <selection activeCell="A2" sqref="A2"/>
    </sheetView>
  </sheetViews>
  <sheetFormatPr defaultRowHeight="15" x14ac:dyDescent="0.25"/>
  <cols>
    <col min="1" max="1" width="22.28515625" customWidth="1"/>
  </cols>
  <sheetData>
    <row r="2" spans="1:2" ht="23.25" x14ac:dyDescent="0.35">
      <c r="A2" s="37" t="s">
        <v>313</v>
      </c>
    </row>
    <row r="3" spans="1:2" ht="23.25" x14ac:dyDescent="0.35">
      <c r="A3" s="37"/>
    </row>
    <row r="4" spans="1:2" x14ac:dyDescent="0.25">
      <c r="A4" s="47" t="s">
        <v>39</v>
      </c>
    </row>
    <row r="5" spans="1:2" x14ac:dyDescent="0.25">
      <c r="A5" t="s">
        <v>38</v>
      </c>
      <c r="B5" s="36">
        <f>'Summary Chart'!F23</f>
        <v>120</v>
      </c>
    </row>
    <row r="6" spans="1:2" x14ac:dyDescent="0.25">
      <c r="A6" t="s">
        <v>37</v>
      </c>
      <c r="B6" s="36">
        <f>'Summary Chart'!G23</f>
        <v>120</v>
      </c>
    </row>
    <row r="8" spans="1:2" x14ac:dyDescent="0.25">
      <c r="A8" s="47" t="s">
        <v>45</v>
      </c>
    </row>
    <row r="9" spans="1:2" x14ac:dyDescent="0.25">
      <c r="A9" t="s">
        <v>38</v>
      </c>
      <c r="B9" s="36">
        <f>'Summary Chart'!H23</f>
        <v>120</v>
      </c>
    </row>
    <row r="10" spans="1:2" x14ac:dyDescent="0.25">
      <c r="A10" t="s">
        <v>37</v>
      </c>
      <c r="B10" s="36">
        <f>'Summary Chart'!I23</f>
        <v>120</v>
      </c>
    </row>
    <row r="11" spans="1:2" x14ac:dyDescent="0.25">
      <c r="B11" s="36"/>
    </row>
    <row r="12" spans="1:2" x14ac:dyDescent="0.25">
      <c r="A12" s="47" t="s">
        <v>46</v>
      </c>
    </row>
    <row r="13" spans="1:2" x14ac:dyDescent="0.25">
      <c r="A13" t="s">
        <v>38</v>
      </c>
      <c r="B13" s="36">
        <f>'Summary Chart'!J23</f>
        <v>120</v>
      </c>
    </row>
    <row r="14" spans="1:2" x14ac:dyDescent="0.25">
      <c r="A14" t="s">
        <v>37</v>
      </c>
      <c r="B14" s="36">
        <f>'Summary Chart'!K23</f>
        <v>120</v>
      </c>
    </row>
    <row r="16" spans="1:2" x14ac:dyDescent="0.25">
      <c r="A16" s="2" t="s">
        <v>314</v>
      </c>
    </row>
    <row r="17" spans="1:1" x14ac:dyDescent="0.25">
      <c r="A17" t="s">
        <v>264</v>
      </c>
    </row>
  </sheetData>
  <sheetProtection algorithmName="SHA-512" hashValue="rAQzR9d7FU0VtvGtCLpQluLfeXAqQ7Yg025Bp3iH1pmCEiIJY+gWdKW0dOsqLCed+vji8lPn5BKxGLgrHk02YA==" saltValue="+Su09IDq+asKcVqdAb+ZeA==" spinCount="100000" sheet="1" objects="1" scenarios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27"/>
  <sheetViews>
    <sheetView topLeftCell="A4" workbookViewId="0">
      <selection activeCell="E23" sqref="E23"/>
    </sheetView>
  </sheetViews>
  <sheetFormatPr defaultRowHeight="15" x14ac:dyDescent="0.25"/>
  <cols>
    <col min="1" max="1" width="10.28515625" customWidth="1"/>
    <col min="4" max="4" width="11.7109375" customWidth="1"/>
    <col min="5" max="5" width="12.7109375" customWidth="1"/>
    <col min="9" max="11" width="9.140625" hidden="1" customWidth="1"/>
    <col min="12" max="14" width="0" hidden="1" customWidth="1"/>
  </cols>
  <sheetData>
    <row r="2" spans="1:13" ht="23.25" x14ac:dyDescent="0.35">
      <c r="A2" s="37" t="s">
        <v>42</v>
      </c>
      <c r="B2" s="37"/>
    </row>
    <row r="3" spans="1:13" ht="24.75" customHeight="1" x14ac:dyDescent="0.35">
      <c r="A3" s="37" t="s">
        <v>215</v>
      </c>
      <c r="B3" s="37"/>
    </row>
    <row r="4" spans="1:13" x14ac:dyDescent="0.25">
      <c r="A4" s="47" t="s">
        <v>39</v>
      </c>
      <c r="B4" s="48"/>
    </row>
    <row r="5" spans="1:13" x14ac:dyDescent="0.25">
      <c r="A5" t="s">
        <v>38</v>
      </c>
      <c r="C5" s="36">
        <f>'Summary Chart'!F4</f>
        <v>60</v>
      </c>
    </row>
    <row r="6" spans="1:13" x14ac:dyDescent="0.25">
      <c r="A6" t="s">
        <v>37</v>
      </c>
      <c r="C6" s="36">
        <f>'Summary Chart'!G4</f>
        <v>5</v>
      </c>
      <c r="D6" s="36"/>
    </row>
    <row r="8" spans="1:13" ht="15.75" thickBot="1" x14ac:dyDescent="0.3">
      <c r="A8" s="47" t="s">
        <v>40</v>
      </c>
      <c r="B8" s="48"/>
    </row>
    <row r="9" spans="1:13" ht="15.75" thickBot="1" x14ac:dyDescent="0.3">
      <c r="A9" s="101" t="s">
        <v>211</v>
      </c>
      <c r="B9" s="114"/>
      <c r="C9" s="114"/>
      <c r="D9" s="114"/>
      <c r="E9" s="114"/>
      <c r="F9" s="233">
        <v>181.96</v>
      </c>
      <c r="G9" s="234"/>
    </row>
    <row r="10" spans="1:13" x14ac:dyDescent="0.25">
      <c r="A10" s="2"/>
    </row>
    <row r="11" spans="1:13" ht="15.75" thickBot="1" x14ac:dyDescent="0.3">
      <c r="A11" s="2"/>
    </row>
    <row r="12" spans="1:13" ht="15.75" thickBot="1" x14ac:dyDescent="0.3">
      <c r="A12" s="2"/>
      <c r="B12" s="218" t="s">
        <v>142</v>
      </c>
      <c r="C12" s="218"/>
      <c r="D12" s="241" t="s">
        <v>212</v>
      </c>
      <c r="E12" s="241"/>
      <c r="F12" s="225" t="s">
        <v>89</v>
      </c>
      <c r="G12" s="226"/>
      <c r="L12" t="s">
        <v>210</v>
      </c>
    </row>
    <row r="13" spans="1:13" ht="15.75" x14ac:dyDescent="0.25">
      <c r="A13" s="68" t="s">
        <v>143</v>
      </c>
      <c r="B13" s="219">
        <v>0</v>
      </c>
      <c r="C13" s="220"/>
      <c r="D13" s="235" t="s">
        <v>146</v>
      </c>
      <c r="E13" s="236"/>
      <c r="F13" s="227" t="str">
        <f>IF(K13=0,"",M13)</f>
        <v/>
      </c>
      <c r="G13" s="228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75" x14ac:dyDescent="0.25">
      <c r="A14" s="68" t="s">
        <v>144</v>
      </c>
      <c r="B14" s="221">
        <v>0</v>
      </c>
      <c r="C14" s="222"/>
      <c r="D14" s="237">
        <v>1.6641999999999999</v>
      </c>
      <c r="E14" s="238"/>
      <c r="F14" s="229" t="str">
        <f>IF(K14=0,"",M14)</f>
        <v/>
      </c>
      <c r="G14" s="230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.5" thickBot="1" x14ac:dyDescent="0.3">
      <c r="A15" s="68" t="s">
        <v>145</v>
      </c>
      <c r="B15" s="223">
        <v>0</v>
      </c>
      <c r="C15" s="224"/>
      <c r="D15" s="239">
        <v>1.2062999999999999</v>
      </c>
      <c r="E15" s="240"/>
      <c r="F15" s="231" t="str">
        <f>IF(K15=0,"",M15)</f>
        <v/>
      </c>
      <c r="G15" s="232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25">
      <c r="A16" s="2"/>
    </row>
    <row r="17" spans="1:3" x14ac:dyDescent="0.25">
      <c r="A17" s="2"/>
    </row>
    <row r="18" spans="1:3" x14ac:dyDescent="0.25">
      <c r="A18" s="1" t="s">
        <v>35</v>
      </c>
    </row>
    <row r="19" spans="1:3" x14ac:dyDescent="0.25">
      <c r="A19" t="s">
        <v>36</v>
      </c>
    </row>
    <row r="21" spans="1:3" x14ac:dyDescent="0.25">
      <c r="A21" t="s">
        <v>34</v>
      </c>
    </row>
    <row r="23" spans="1:3" x14ac:dyDescent="0.25">
      <c r="A23" s="47" t="s">
        <v>41</v>
      </c>
      <c r="B23" s="48"/>
      <c r="C23" s="36">
        <f>'Summary Chart'!I4</f>
        <v>5</v>
      </c>
    </row>
    <row r="25" spans="1:3" x14ac:dyDescent="0.25">
      <c r="A25" s="47" t="s">
        <v>46</v>
      </c>
      <c r="B25" s="48"/>
    </row>
    <row r="26" spans="1:3" x14ac:dyDescent="0.25">
      <c r="A26" t="s">
        <v>38</v>
      </c>
      <c r="C26" s="36">
        <f>'Summary Chart'!J4</f>
        <v>60</v>
      </c>
    </row>
    <row r="27" spans="1:3" x14ac:dyDescent="0.25">
      <c r="A27" t="s">
        <v>37</v>
      </c>
      <c r="C27" s="36">
        <f>'Summary Chart'!K4</f>
        <v>5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F9:G9"/>
    <mergeCell ref="D13:E13"/>
    <mergeCell ref="D14:E14"/>
    <mergeCell ref="D15:E15"/>
    <mergeCell ref="D12:E12"/>
    <mergeCell ref="B12:C12"/>
    <mergeCell ref="B13:C13"/>
    <mergeCell ref="B14:C14"/>
    <mergeCell ref="B15:C15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D11"/>
  <sheetViews>
    <sheetView workbookViewId="0">
      <selection activeCell="B10" sqref="B10"/>
    </sheetView>
  </sheetViews>
  <sheetFormatPr defaultRowHeight="15" x14ac:dyDescent="0.25"/>
  <cols>
    <col min="1" max="1" width="53.28515625" customWidth="1"/>
    <col min="2" max="2" width="26" customWidth="1"/>
  </cols>
  <sheetData>
    <row r="2" spans="1:4" ht="23.25" x14ac:dyDescent="0.35">
      <c r="A2" s="37" t="s">
        <v>178</v>
      </c>
      <c r="B2" s="37"/>
    </row>
    <row r="3" spans="1:4" ht="15" customHeight="1" x14ac:dyDescent="0.35">
      <c r="A3" s="37"/>
      <c r="B3" s="37"/>
    </row>
    <row r="4" spans="1:4" x14ac:dyDescent="0.25">
      <c r="A4" s="47" t="s">
        <v>298</v>
      </c>
    </row>
    <row r="5" spans="1:4" x14ac:dyDescent="0.25">
      <c r="A5" t="s">
        <v>38</v>
      </c>
      <c r="B5" s="36" t="str">
        <f>'Summary Chart'!F5</f>
        <v>N/A</v>
      </c>
    </row>
    <row r="6" spans="1:4" x14ac:dyDescent="0.25">
      <c r="A6" t="s">
        <v>37</v>
      </c>
      <c r="B6" s="36" t="str">
        <f>'Summary Chart'!G5</f>
        <v>N/A</v>
      </c>
      <c r="D6" s="36"/>
    </row>
    <row r="8" spans="1:4" x14ac:dyDescent="0.25">
      <c r="A8" s="2" t="s">
        <v>40</v>
      </c>
      <c r="B8" s="36" t="s">
        <v>146</v>
      </c>
    </row>
    <row r="9" spans="1:4" x14ac:dyDescent="0.25">
      <c r="A9" s="2"/>
    </row>
    <row r="10" spans="1:4" ht="29.25" customHeight="1" thickBot="1" x14ac:dyDescent="0.3">
      <c r="A10" s="65"/>
      <c r="B10" s="64"/>
    </row>
    <row r="11" spans="1:4" ht="20.100000000000001" customHeight="1" thickBot="1" x14ac:dyDescent="0.3">
      <c r="A11" s="66" t="s">
        <v>297</v>
      </c>
      <c r="B11" s="67" t="s">
        <v>296</v>
      </c>
    </row>
  </sheetData>
  <sheetProtection algorithmName="SHA-512" hashValue="6E9pZYyAhwBNujsudNcqjXNyNLg9Ii5UAmr9An5hek4/XgmZ8h6Jm2LZwQ4LBZ192VEFckwdIS1+Kr208EGWcQ==" saltValue="uxk2LRw9iGof0SOO/VukL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F77"/>
  <sheetViews>
    <sheetView zoomScaleNormal="100" workbookViewId="0">
      <selection activeCell="A68" sqref="A68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44</v>
      </c>
      <c r="B2" s="37" t="s">
        <v>224</v>
      </c>
    </row>
    <row r="3" spans="1:4" ht="15" customHeight="1" x14ac:dyDescent="0.35">
      <c r="A3" s="37"/>
      <c r="B3" s="37"/>
    </row>
    <row r="4" spans="1:4" x14ac:dyDescent="0.25">
      <c r="A4" s="47" t="s">
        <v>39</v>
      </c>
    </row>
    <row r="5" spans="1:4" x14ac:dyDescent="0.25">
      <c r="A5" t="s">
        <v>38</v>
      </c>
      <c r="B5" s="36">
        <f>'Summary Chart'!F6</f>
        <v>100</v>
      </c>
    </row>
    <row r="6" spans="1:4" x14ac:dyDescent="0.25">
      <c r="A6" t="s">
        <v>37</v>
      </c>
      <c r="B6" s="36">
        <f>'Summary Chart'!G6</f>
        <v>100</v>
      </c>
      <c r="D6" s="36"/>
    </row>
    <row r="8" spans="1:4" x14ac:dyDescent="0.25">
      <c r="A8" s="47" t="s">
        <v>45</v>
      </c>
    </row>
    <row r="9" spans="1:4" x14ac:dyDescent="0.25">
      <c r="A9" t="s">
        <v>38</v>
      </c>
      <c r="B9" s="36">
        <f>'Summary Chart'!H6</f>
        <v>100</v>
      </c>
    </row>
    <row r="10" spans="1:4" x14ac:dyDescent="0.25">
      <c r="A10" t="s">
        <v>37</v>
      </c>
      <c r="B10" s="36">
        <f>'Summary Chart'!I6</f>
        <v>100</v>
      </c>
    </row>
    <row r="11" spans="1:4" x14ac:dyDescent="0.25">
      <c r="B11" s="36"/>
    </row>
    <row r="12" spans="1:4" x14ac:dyDescent="0.25">
      <c r="A12" s="47" t="s">
        <v>46</v>
      </c>
    </row>
    <row r="13" spans="1:4" x14ac:dyDescent="0.25">
      <c r="A13" t="s">
        <v>38</v>
      </c>
      <c r="B13" s="36">
        <f>'Summary Chart'!J6</f>
        <v>160</v>
      </c>
    </row>
    <row r="14" spans="1:4" x14ac:dyDescent="0.25">
      <c r="A14" t="s">
        <v>37</v>
      </c>
      <c r="B14" s="36">
        <f>'Summary Chart'!K6</f>
        <v>160</v>
      </c>
    </row>
    <row r="15" spans="1:4" x14ac:dyDescent="0.25">
      <c r="B15" s="36"/>
    </row>
    <row r="16" spans="1:4" x14ac:dyDescent="0.25">
      <c r="A16" s="2" t="s">
        <v>47</v>
      </c>
    </row>
    <row r="18" spans="1:6" x14ac:dyDescent="0.25">
      <c r="A18" s="2" t="s">
        <v>48</v>
      </c>
    </row>
    <row r="19" spans="1:6" x14ac:dyDescent="0.25">
      <c r="A19" s="2"/>
    </row>
    <row r="20" spans="1:6" x14ac:dyDescent="0.25">
      <c r="A20" s="2" t="s">
        <v>151</v>
      </c>
    </row>
    <row r="21" spans="1:6" x14ac:dyDescent="0.25">
      <c r="A21" s="2" t="s">
        <v>261</v>
      </c>
    </row>
    <row r="22" spans="1:6" x14ac:dyDescent="0.25">
      <c r="A22" s="2" t="s">
        <v>262</v>
      </c>
    </row>
    <row r="23" spans="1:6" x14ac:dyDescent="0.25">
      <c r="A23" s="2"/>
    </row>
    <row r="24" spans="1:6" x14ac:dyDescent="0.25">
      <c r="A24" s="2" t="s">
        <v>220</v>
      </c>
    </row>
    <row r="26" spans="1:6" x14ac:dyDescent="0.25">
      <c r="A26" s="2" t="s">
        <v>277</v>
      </c>
      <c r="B26" s="108"/>
      <c r="C26" s="108"/>
      <c r="D26" s="108"/>
      <c r="E26" s="108"/>
      <c r="F26" s="108"/>
    </row>
    <row r="27" spans="1:6" x14ac:dyDescent="0.25">
      <c r="A27" s="2"/>
    </row>
    <row r="28" spans="1:6" s="2" customFormat="1" x14ac:dyDescent="0.25">
      <c r="A28" s="2" t="s">
        <v>230</v>
      </c>
    </row>
    <row r="29" spans="1:6" s="2" customFormat="1" x14ac:dyDescent="0.25">
      <c r="A29" s="2" t="s">
        <v>231</v>
      </c>
    </row>
    <row r="30" spans="1:6" x14ac:dyDescent="0.25">
      <c r="A30" s="2" t="s">
        <v>247</v>
      </c>
    </row>
    <row r="31" spans="1:6" x14ac:dyDescent="0.25">
      <c r="A31" s="2"/>
    </row>
    <row r="32" spans="1:6" x14ac:dyDescent="0.25">
      <c r="A32" s="101" t="s">
        <v>232</v>
      </c>
    </row>
    <row r="33" spans="1:3" x14ac:dyDescent="0.25">
      <c r="A33" s="101" t="s">
        <v>233</v>
      </c>
    </row>
    <row r="34" spans="1:3" x14ac:dyDescent="0.25">
      <c r="A34" s="152"/>
    </row>
    <row r="35" spans="1:3" x14ac:dyDescent="0.25">
      <c r="A35" s="2" t="s">
        <v>254</v>
      </c>
      <c r="B35" s="2"/>
      <c r="C35" s="2"/>
    </row>
    <row r="36" spans="1:3" x14ac:dyDescent="0.25">
      <c r="A36" s="2" t="s">
        <v>308</v>
      </c>
    </row>
    <row r="37" spans="1:3" x14ac:dyDescent="0.25">
      <c r="A37" s="2" t="s">
        <v>257</v>
      </c>
    </row>
    <row r="38" spans="1:3" x14ac:dyDescent="0.25">
      <c r="A38" t="s">
        <v>258</v>
      </c>
    </row>
    <row r="39" spans="1:3" x14ac:dyDescent="0.25">
      <c r="A39" t="s">
        <v>259</v>
      </c>
    </row>
    <row r="40" spans="1:3" x14ac:dyDescent="0.25">
      <c r="A40" s="2" t="s">
        <v>255</v>
      </c>
    </row>
    <row r="41" spans="1:3" x14ac:dyDescent="0.25">
      <c r="A41" t="s">
        <v>260</v>
      </c>
    </row>
    <row r="42" spans="1:3" x14ac:dyDescent="0.25">
      <c r="A42" t="s">
        <v>256</v>
      </c>
    </row>
    <row r="43" spans="1:3" x14ac:dyDescent="0.25">
      <c r="A43" s="2" t="s">
        <v>306</v>
      </c>
    </row>
    <row r="44" spans="1:3" x14ac:dyDescent="0.25">
      <c r="A44" s="2" t="s">
        <v>214</v>
      </c>
      <c r="B44" s="115"/>
    </row>
    <row r="45" spans="1:3" x14ac:dyDescent="0.25">
      <c r="A45" s="2"/>
    </row>
    <row r="46" spans="1:3" x14ac:dyDescent="0.25">
      <c r="A46" s="2" t="s">
        <v>263</v>
      </c>
    </row>
    <row r="48" spans="1:3" x14ac:dyDescent="0.25">
      <c r="A48" t="s">
        <v>282</v>
      </c>
    </row>
    <row r="49" spans="1:1" x14ac:dyDescent="0.25">
      <c r="A49" t="s">
        <v>281</v>
      </c>
    </row>
    <row r="50" spans="1:1" x14ac:dyDescent="0.25">
      <c r="A50" t="s">
        <v>278</v>
      </c>
    </row>
    <row r="51" spans="1:1" x14ac:dyDescent="0.25">
      <c r="A51" t="s">
        <v>279</v>
      </c>
    </row>
    <row r="52" spans="1:1" x14ac:dyDescent="0.25">
      <c r="A52" t="s">
        <v>280</v>
      </c>
    </row>
    <row r="53" spans="1:1" x14ac:dyDescent="0.25">
      <c r="A53" t="s">
        <v>283</v>
      </c>
    </row>
    <row r="55" spans="1:1" x14ac:dyDescent="0.25">
      <c r="A55" s="184" t="s">
        <v>284</v>
      </c>
    </row>
    <row r="56" spans="1:1" x14ac:dyDescent="0.25">
      <c r="A56" t="s">
        <v>285</v>
      </c>
    </row>
    <row r="57" spans="1:1" x14ac:dyDescent="0.25">
      <c r="A57" t="s">
        <v>286</v>
      </c>
    </row>
    <row r="58" spans="1:1" x14ac:dyDescent="0.25">
      <c r="A58" t="s">
        <v>287</v>
      </c>
    </row>
    <row r="59" spans="1:1" x14ac:dyDescent="0.25">
      <c r="A59" t="s">
        <v>288</v>
      </c>
    </row>
    <row r="60" spans="1:1" x14ac:dyDescent="0.25">
      <c r="A60" t="s">
        <v>289</v>
      </c>
    </row>
    <row r="61" spans="1:1" x14ac:dyDescent="0.25">
      <c r="A61" t="s">
        <v>290</v>
      </c>
    </row>
    <row r="62" spans="1:1" x14ac:dyDescent="0.25">
      <c r="A62" s="2" t="s">
        <v>291</v>
      </c>
    </row>
    <row r="63" spans="1:1" x14ac:dyDescent="0.25">
      <c r="A63" s="2" t="s">
        <v>295</v>
      </c>
    </row>
    <row r="64" spans="1:1" x14ac:dyDescent="0.25">
      <c r="A64" s="2" t="s">
        <v>292</v>
      </c>
    </row>
    <row r="65" spans="1:1" x14ac:dyDescent="0.25">
      <c r="A65" s="2" t="s">
        <v>293</v>
      </c>
    </row>
    <row r="66" spans="1:1" x14ac:dyDescent="0.25">
      <c r="A66" s="2" t="s">
        <v>294</v>
      </c>
    </row>
    <row r="68" spans="1:1" x14ac:dyDescent="0.25">
      <c r="A68" s="184" t="s">
        <v>328</v>
      </c>
    </row>
    <row r="69" spans="1:1" x14ac:dyDescent="0.25">
      <c r="A69" t="s">
        <v>319</v>
      </c>
    </row>
    <row r="70" spans="1:1" x14ac:dyDescent="0.25">
      <c r="A70" t="s">
        <v>320</v>
      </c>
    </row>
    <row r="71" spans="1:1" x14ac:dyDescent="0.25">
      <c r="A71" t="s">
        <v>321</v>
      </c>
    </row>
    <row r="72" spans="1:1" x14ac:dyDescent="0.25">
      <c r="A72" t="s">
        <v>322</v>
      </c>
    </row>
    <row r="73" spans="1:1" x14ac:dyDescent="0.25">
      <c r="A73" t="s">
        <v>323</v>
      </c>
    </row>
    <row r="74" spans="1:1" x14ac:dyDescent="0.25">
      <c r="A74" t="s">
        <v>324</v>
      </c>
    </row>
    <row r="75" spans="1:1" x14ac:dyDescent="0.25">
      <c r="A75" t="s">
        <v>325</v>
      </c>
    </row>
    <row r="76" spans="1:1" x14ac:dyDescent="0.25">
      <c r="A76" t="s">
        <v>326</v>
      </c>
    </row>
    <row r="77" spans="1:1" x14ac:dyDescent="0.25">
      <c r="A77" t="s">
        <v>327</v>
      </c>
    </row>
  </sheetData>
  <sheetProtection algorithmName="SHA-512" hashValue="l6YRl1C2LN1A3uzrdS7ZSNQFzk5hTFA1Jeg2a7UnLviJL4Lxbwf9ALLL2HyAqiUzwOO5JBuWTofewSXavGPnFA==" saltValue="ZmsUdM6bDotLIMl/mGy2QA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B6"/>
  <sheetViews>
    <sheetView workbookViewId="0">
      <selection activeCell="A6" sqref="A6"/>
    </sheetView>
  </sheetViews>
  <sheetFormatPr defaultRowHeight="15" x14ac:dyDescent="0.25"/>
  <cols>
    <col min="1" max="1" width="23.28515625" customWidth="1"/>
    <col min="2" max="2" width="26" customWidth="1"/>
  </cols>
  <sheetData>
    <row r="2" spans="1:2" ht="23.25" x14ac:dyDescent="0.35">
      <c r="A2" s="37" t="s">
        <v>181</v>
      </c>
      <c r="B2" s="37"/>
    </row>
    <row r="3" spans="1:2" ht="15" customHeight="1" x14ac:dyDescent="0.35">
      <c r="A3" s="37"/>
      <c r="B3" s="37"/>
    </row>
    <row r="4" spans="1:2" x14ac:dyDescent="0.25">
      <c r="A4" s="2" t="s">
        <v>50</v>
      </c>
    </row>
    <row r="5" spans="1:2" x14ac:dyDescent="0.25">
      <c r="A5" s="2" t="s">
        <v>356</v>
      </c>
    </row>
    <row r="6" spans="1:2" x14ac:dyDescent="0.25">
      <c r="A6" s="2" t="s">
        <v>357</v>
      </c>
    </row>
  </sheetData>
  <sheetProtection algorithmName="SHA-512" hashValue="Gi7MizxOVUjWIeYuDMZfI2Yrw3RyB1z3CBgREC9EjGbkupkeIq98udzvO3fV7ycRAjuHbmFqXrr4WVf05ofaHQ==" saltValue="Vxx827MMEIQXcIv92DI7og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D27"/>
  <sheetViews>
    <sheetView workbookViewId="0">
      <selection activeCell="E16" sqref="E16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51</v>
      </c>
      <c r="B2" s="37"/>
    </row>
    <row r="3" spans="1:4" ht="15" customHeight="1" x14ac:dyDescent="0.35">
      <c r="A3" s="37"/>
      <c r="B3" s="37"/>
    </row>
    <row r="4" spans="1:4" x14ac:dyDescent="0.25">
      <c r="A4" s="47" t="s">
        <v>39</v>
      </c>
    </row>
    <row r="5" spans="1:4" x14ac:dyDescent="0.25">
      <c r="A5" t="s">
        <v>38</v>
      </c>
      <c r="B5" s="169">
        <f>'Summary Chart'!F8</f>
        <v>42.8</v>
      </c>
    </row>
    <row r="6" spans="1:4" x14ac:dyDescent="0.25">
      <c r="A6" t="s">
        <v>37</v>
      </c>
      <c r="B6" s="169">
        <f>'Summary Chart'!G8</f>
        <v>42.8</v>
      </c>
      <c r="D6" s="36"/>
    </row>
    <row r="8" spans="1:4" x14ac:dyDescent="0.25">
      <c r="A8" s="47" t="s">
        <v>45</v>
      </c>
    </row>
    <row r="9" spans="1:4" x14ac:dyDescent="0.25">
      <c r="A9" t="s">
        <v>38</v>
      </c>
      <c r="B9" s="169">
        <f>'Summary Chart'!H8</f>
        <v>42.8</v>
      </c>
    </row>
    <row r="10" spans="1:4" x14ac:dyDescent="0.25">
      <c r="A10" t="s">
        <v>37</v>
      </c>
      <c r="B10" s="169">
        <f>'Summary Chart'!I8</f>
        <v>42.8</v>
      </c>
    </row>
    <row r="11" spans="1:4" x14ac:dyDescent="0.25">
      <c r="B11" s="36"/>
    </row>
    <row r="12" spans="1:4" x14ac:dyDescent="0.25">
      <c r="A12" s="47" t="s">
        <v>46</v>
      </c>
      <c r="B12" s="2" t="s">
        <v>244</v>
      </c>
    </row>
    <row r="13" spans="1:4" x14ac:dyDescent="0.25">
      <c r="A13" t="s">
        <v>38</v>
      </c>
      <c r="B13" s="169">
        <f>'Summary Chart'!J8</f>
        <v>42.8</v>
      </c>
    </row>
    <row r="14" spans="1:4" x14ac:dyDescent="0.25">
      <c r="A14" t="s">
        <v>37</v>
      </c>
      <c r="B14" s="169">
        <f>'Summary Chart'!K8</f>
        <v>42.8</v>
      </c>
    </row>
    <row r="15" spans="1:4" x14ac:dyDescent="0.25">
      <c r="B15" s="36"/>
    </row>
    <row r="16" spans="1:4" x14ac:dyDescent="0.25">
      <c r="A16" s="2" t="s">
        <v>213</v>
      </c>
    </row>
    <row r="18" spans="1:2" x14ac:dyDescent="0.25">
      <c r="A18" s="2" t="s">
        <v>52</v>
      </c>
    </row>
    <row r="19" spans="1:2" x14ac:dyDescent="0.25">
      <c r="A19" t="s">
        <v>138</v>
      </c>
    </row>
    <row r="20" spans="1:2" x14ac:dyDescent="0.25">
      <c r="A20" t="s">
        <v>139</v>
      </c>
    </row>
    <row r="21" spans="1:2" x14ac:dyDescent="0.25">
      <c r="A21" s="41"/>
    </row>
    <row r="22" spans="1:2" x14ac:dyDescent="0.25">
      <c r="A22" s="2" t="s">
        <v>53</v>
      </c>
    </row>
    <row r="23" spans="1:2" x14ac:dyDescent="0.25">
      <c r="A23" t="s">
        <v>140</v>
      </c>
    </row>
    <row r="24" spans="1:2" x14ac:dyDescent="0.25">
      <c r="A24" t="s">
        <v>141</v>
      </c>
    </row>
    <row r="26" spans="1:2" x14ac:dyDescent="0.25">
      <c r="A26" t="s">
        <v>54</v>
      </c>
      <c r="B26" t="s">
        <v>137</v>
      </c>
    </row>
    <row r="27" spans="1:2" x14ac:dyDescent="0.25">
      <c r="A27" t="s">
        <v>216</v>
      </c>
    </row>
  </sheetData>
  <sheetProtection algorithmName="SHA-512" hashValue="VtUZFlOL24s5wj//ca7mwhAlMkbZRUF1lLU9hhynZiR+5KQBYZq4ZgtH12JmZrHF0F5ZN57FMaDaOEQfyo9pQQ==" saltValue="IqBN42DcAROjbab0GxCFZ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D18"/>
  <sheetViews>
    <sheetView workbookViewId="0">
      <selection activeCell="B14" sqref="B14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37" t="s">
        <v>55</v>
      </c>
      <c r="B2" s="37"/>
    </row>
    <row r="3" spans="1:4" ht="15" customHeight="1" x14ac:dyDescent="0.35">
      <c r="A3" s="37"/>
      <c r="B3" s="37"/>
    </row>
    <row r="4" spans="1:4" x14ac:dyDescent="0.25">
      <c r="A4" s="47" t="s">
        <v>39</v>
      </c>
    </row>
    <row r="5" spans="1:4" x14ac:dyDescent="0.25">
      <c r="A5" t="s">
        <v>38</v>
      </c>
      <c r="B5" s="36">
        <f>'Summary Chart'!F9</f>
        <v>45</v>
      </c>
    </row>
    <row r="6" spans="1:4" x14ac:dyDescent="0.25">
      <c r="A6" t="s">
        <v>37</v>
      </c>
      <c r="B6" s="36">
        <f>'Summary Chart'!G9</f>
        <v>45</v>
      </c>
      <c r="D6" s="36"/>
    </row>
    <row r="8" spans="1:4" x14ac:dyDescent="0.25">
      <c r="A8" s="47" t="s">
        <v>45</v>
      </c>
    </row>
    <row r="9" spans="1:4" x14ac:dyDescent="0.25">
      <c r="A9" t="s">
        <v>38</v>
      </c>
      <c r="B9" s="36">
        <f>'Summary Chart'!H9</f>
        <v>30</v>
      </c>
    </row>
    <row r="10" spans="1:4" x14ac:dyDescent="0.25">
      <c r="A10" t="s">
        <v>37</v>
      </c>
      <c r="B10" s="36">
        <f>'Summary Chart'!I9</f>
        <v>30</v>
      </c>
    </row>
    <row r="11" spans="1:4" x14ac:dyDescent="0.25">
      <c r="B11" s="36"/>
    </row>
    <row r="12" spans="1:4" x14ac:dyDescent="0.25">
      <c r="A12" s="47" t="s">
        <v>46</v>
      </c>
    </row>
    <row r="13" spans="1:4" x14ac:dyDescent="0.25">
      <c r="A13" t="s">
        <v>38</v>
      </c>
      <c r="B13" s="36" t="str">
        <f>'Summary Chart'!J9</f>
        <v>£15 (PACKING List £45)</v>
      </c>
    </row>
    <row r="14" spans="1:4" x14ac:dyDescent="0.25">
      <c r="A14" t="s">
        <v>37</v>
      </c>
      <c r="B14" s="36" t="str">
        <f>'Summary Chart'!K9</f>
        <v>£15 (PACKING List £45)</v>
      </c>
    </row>
    <row r="15" spans="1:4" x14ac:dyDescent="0.25">
      <c r="B15" s="36"/>
    </row>
    <row r="16" spans="1:4" x14ac:dyDescent="0.25">
      <c r="A16" s="2" t="s">
        <v>57</v>
      </c>
    </row>
    <row r="18" spans="1:1" x14ac:dyDescent="0.25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M30"/>
  <sheetViews>
    <sheetView zoomScaleNormal="100" workbookViewId="0">
      <selection activeCell="H16" sqref="H16"/>
    </sheetView>
  </sheetViews>
  <sheetFormatPr defaultRowHeight="15" x14ac:dyDescent="0.25"/>
  <cols>
    <col min="1" max="1" width="38.7109375" customWidth="1"/>
    <col min="2" max="2" width="19.5703125" customWidth="1"/>
    <col min="4" max="4" width="16.5703125" customWidth="1"/>
    <col min="11" max="14" width="9.140625" customWidth="1"/>
  </cols>
  <sheetData>
    <row r="2" spans="1:13" ht="23.25" x14ac:dyDescent="0.35">
      <c r="A2" s="37" t="s">
        <v>58</v>
      </c>
      <c r="B2" s="37" t="s">
        <v>224</v>
      </c>
    </row>
    <row r="3" spans="1:13" ht="15" customHeight="1" x14ac:dyDescent="0.35">
      <c r="A3" s="37"/>
      <c r="B3" s="37"/>
    </row>
    <row r="4" spans="1:13" x14ac:dyDescent="0.25">
      <c r="A4" s="47" t="s">
        <v>39</v>
      </c>
    </row>
    <row r="5" spans="1:13" x14ac:dyDescent="0.25">
      <c r="A5" t="s">
        <v>38</v>
      </c>
      <c r="B5" s="36" t="str">
        <f>'Summary Chart'!F10</f>
        <v>£18 (£36 if more than 1 invoice)</v>
      </c>
    </row>
    <row r="6" spans="1:13" x14ac:dyDescent="0.25">
      <c r="A6" t="s">
        <v>37</v>
      </c>
      <c r="B6" s="36">
        <f>'Summary Chart'!G10</f>
        <v>18</v>
      </c>
      <c r="D6" s="36"/>
    </row>
    <row r="7" spans="1:13" ht="15.75" thickBot="1" x14ac:dyDescent="0.3"/>
    <row r="8" spans="1:13" ht="15.75" thickBot="1" x14ac:dyDescent="0.3">
      <c r="A8" s="47" t="s">
        <v>45</v>
      </c>
      <c r="B8" s="2" t="s">
        <v>336</v>
      </c>
      <c r="E8" s="242">
        <v>100000</v>
      </c>
      <c r="F8" s="243"/>
      <c r="G8" s="244"/>
      <c r="H8" s="172"/>
      <c r="L8" s="42"/>
    </row>
    <row r="9" spans="1:13" x14ac:dyDescent="0.25">
      <c r="A9" t="s">
        <v>38</v>
      </c>
      <c r="B9" s="172">
        <f>E8*4/1000</f>
        <v>400</v>
      </c>
      <c r="C9" t="s">
        <v>305</v>
      </c>
    </row>
    <row r="10" spans="1:13" ht="15.75" thickBot="1" x14ac:dyDescent="0.3">
      <c r="A10" t="s">
        <v>37</v>
      </c>
      <c r="B10" s="36">
        <f>'Summary Chart'!I10</f>
        <v>18</v>
      </c>
    </row>
    <row r="11" spans="1:13" ht="15.75" thickBot="1" x14ac:dyDescent="0.3">
      <c r="B11" s="2" t="s">
        <v>335</v>
      </c>
      <c r="E11" s="245">
        <v>100000</v>
      </c>
      <c r="F11" s="246"/>
      <c r="G11" s="247"/>
    </row>
    <row r="12" spans="1:13" x14ac:dyDescent="0.25">
      <c r="A12" t="s">
        <v>38</v>
      </c>
      <c r="B12" s="172">
        <f>((E11/1.4)*4)/1000</f>
        <v>285.71428571428572</v>
      </c>
      <c r="C12" t="s">
        <v>305</v>
      </c>
    </row>
    <row r="13" spans="1:13" ht="15.75" thickBot="1" x14ac:dyDescent="0.3">
      <c r="A13" t="s">
        <v>37</v>
      </c>
      <c r="B13" s="36">
        <f>'Summary Chart'!I10</f>
        <v>18</v>
      </c>
    </row>
    <row r="14" spans="1:13" ht="15.75" thickBot="1" x14ac:dyDescent="0.3">
      <c r="B14" s="2" t="s">
        <v>337</v>
      </c>
      <c r="E14" s="248">
        <v>100000</v>
      </c>
      <c r="F14" s="249"/>
      <c r="G14" s="250"/>
      <c r="H14" t="s">
        <v>338</v>
      </c>
      <c r="K14" s="251">
        <v>1.1000000000000001</v>
      </c>
      <c r="L14" s="252"/>
      <c r="M14" s="253"/>
    </row>
    <row r="15" spans="1:13" x14ac:dyDescent="0.25">
      <c r="A15" t="s">
        <v>38</v>
      </c>
      <c r="B15" s="172">
        <f>((E14/K14)*4)/1000</f>
        <v>363.63636363636357</v>
      </c>
      <c r="C15" t="s">
        <v>305</v>
      </c>
    </row>
    <row r="16" spans="1:13" x14ac:dyDescent="0.25">
      <c r="A16" t="s">
        <v>37</v>
      </c>
      <c r="B16" s="36" t="str">
        <f>'Summary Chart'!I13</f>
        <v>N/A</v>
      </c>
    </row>
    <row r="17" spans="1:6" ht="15.75" x14ac:dyDescent="0.25">
      <c r="A17" s="43" t="s">
        <v>59</v>
      </c>
      <c r="B17" s="36"/>
    </row>
    <row r="18" spans="1:6" ht="15.75" x14ac:dyDescent="0.25">
      <c r="A18" s="43"/>
      <c r="B18" s="36"/>
    </row>
    <row r="19" spans="1:6" ht="15.75" x14ac:dyDescent="0.25">
      <c r="A19" s="43" t="s">
        <v>63</v>
      </c>
      <c r="B19" s="36"/>
    </row>
    <row r="20" spans="1:6" x14ac:dyDescent="0.25">
      <c r="A20" t="s">
        <v>60</v>
      </c>
      <c r="B20" s="36"/>
    </row>
    <row r="21" spans="1:6" x14ac:dyDescent="0.25">
      <c r="A21" t="s">
        <v>61</v>
      </c>
      <c r="B21" s="36"/>
    </row>
    <row r="22" spans="1:6" x14ac:dyDescent="0.25">
      <c r="A22" t="s">
        <v>62</v>
      </c>
      <c r="B22" s="36"/>
    </row>
    <row r="23" spans="1:6" x14ac:dyDescent="0.25">
      <c r="B23" s="36"/>
    </row>
    <row r="24" spans="1:6" ht="15.75" x14ac:dyDescent="0.25">
      <c r="A24" s="43" t="s">
        <v>302</v>
      </c>
      <c r="B24" s="36"/>
    </row>
    <row r="25" spans="1:6" ht="15.75" x14ac:dyDescent="0.25">
      <c r="A25" s="43"/>
      <c r="B25" s="36"/>
    </row>
    <row r="26" spans="1:6" x14ac:dyDescent="0.25">
      <c r="A26" s="47" t="s">
        <v>303</v>
      </c>
      <c r="B26" s="36">
        <v>161</v>
      </c>
    </row>
    <row r="27" spans="1:6" ht="29.25" customHeight="1" x14ac:dyDescent="0.25">
      <c r="A27" s="41" t="s">
        <v>191</v>
      </c>
      <c r="B27" s="36">
        <v>161</v>
      </c>
      <c r="D27" s="44"/>
      <c r="E27" s="44"/>
      <c r="F27" s="45"/>
    </row>
    <row r="28" spans="1:6" x14ac:dyDescent="0.25">
      <c r="A28" t="s">
        <v>192</v>
      </c>
      <c r="B28" s="36" t="s">
        <v>304</v>
      </c>
    </row>
    <row r="29" spans="1:6" x14ac:dyDescent="0.25">
      <c r="B29" s="36"/>
    </row>
    <row r="30" spans="1:6" x14ac:dyDescent="0.25">
      <c r="A30" s="2" t="s">
        <v>205</v>
      </c>
    </row>
  </sheetData>
  <sheetProtection algorithmName="SHA-512" hashValue="kRrB6mFUAIyJkhC6wvexfY0gtAjjnN4JYaYjJKDPUz2A3qpcuFB3DKcY9+pqfSblEAr4Zp+pjEaFpN078Y1rhw==" saltValue="S4c9I+kWfolkX8VVJq8vLQ==" spinCount="100000" sheet="1" objects="1" scenarios="1"/>
  <mergeCells count="4">
    <mergeCell ref="E8:G8"/>
    <mergeCell ref="E11:G11"/>
    <mergeCell ref="E14:G14"/>
    <mergeCell ref="K14:M1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M21"/>
  <sheetViews>
    <sheetView workbookViewId="0">
      <selection activeCell="E5" sqref="E5"/>
    </sheetView>
  </sheetViews>
  <sheetFormatPr defaultRowHeight="15" x14ac:dyDescent="0.25"/>
  <cols>
    <col min="1" max="1" width="23.28515625" customWidth="1"/>
    <col min="2" max="2" width="26" customWidth="1"/>
    <col min="11" max="13" width="9.140625" hidden="1" customWidth="1"/>
    <col min="14" max="16" width="0" hidden="1" customWidth="1"/>
  </cols>
  <sheetData>
    <row r="2" spans="1:13" ht="23.25" x14ac:dyDescent="0.35">
      <c r="A2" s="37" t="s">
        <v>66</v>
      </c>
      <c r="B2" s="37" t="s">
        <v>225</v>
      </c>
    </row>
    <row r="3" spans="1:13" ht="15" customHeight="1" thickBot="1" x14ac:dyDescent="0.4">
      <c r="A3" s="37"/>
      <c r="B3" s="37"/>
    </row>
    <row r="4" spans="1:13" ht="15.75" thickBot="1" x14ac:dyDescent="0.3">
      <c r="A4" s="47" t="s">
        <v>39</v>
      </c>
      <c r="B4" s="2" t="s">
        <v>147</v>
      </c>
      <c r="E4" s="254">
        <v>3500</v>
      </c>
      <c r="F4" s="255"/>
      <c r="G4" s="256"/>
      <c r="K4">
        <f>ROUNDUP((E4/1000),0)</f>
        <v>4</v>
      </c>
      <c r="L4">
        <f>K4+50</f>
        <v>54</v>
      </c>
      <c r="M4" s="42" t="s">
        <v>251</v>
      </c>
    </row>
    <row r="5" spans="1:13" x14ac:dyDescent="0.25">
      <c r="A5" t="s">
        <v>38</v>
      </c>
      <c r="B5" s="69">
        <f>IF(E4=0,"",L4)</f>
        <v>54</v>
      </c>
      <c r="C5" s="79" t="s">
        <v>309</v>
      </c>
    </row>
    <row r="6" spans="1:13" x14ac:dyDescent="0.25">
      <c r="A6" t="s">
        <v>37</v>
      </c>
      <c r="B6" s="36">
        <f>'Summary Chart'!G11</f>
        <v>50</v>
      </c>
      <c r="D6" s="36"/>
    </row>
    <row r="7" spans="1:13" ht="15" customHeight="1" x14ac:dyDescent="0.25">
      <c r="C7" s="218" t="s">
        <v>218</v>
      </c>
      <c r="D7" s="218"/>
      <c r="E7" s="218"/>
      <c r="F7" s="218"/>
      <c r="G7" s="218"/>
      <c r="H7" s="218"/>
    </row>
    <row r="8" spans="1:13" x14ac:dyDescent="0.25">
      <c r="A8" s="47" t="s">
        <v>45</v>
      </c>
      <c r="C8" s="218"/>
      <c r="D8" s="218"/>
      <c r="E8" s="218"/>
      <c r="F8" s="218"/>
      <c r="G8" s="218"/>
      <c r="H8" s="218"/>
    </row>
    <row r="9" spans="1:13" x14ac:dyDescent="0.25">
      <c r="A9" t="s">
        <v>38</v>
      </c>
      <c r="B9" s="36">
        <f>'Summary Chart'!H11</f>
        <v>50</v>
      </c>
      <c r="C9" s="257" t="s">
        <v>333</v>
      </c>
      <c r="D9" s="257"/>
      <c r="E9" s="257"/>
      <c r="F9" s="257"/>
      <c r="G9" s="257"/>
      <c r="H9" t="s">
        <v>300</v>
      </c>
    </row>
    <row r="10" spans="1:13" x14ac:dyDescent="0.25">
      <c r="A10" t="s">
        <v>37</v>
      </c>
      <c r="B10" s="36">
        <f>'Summary Chart'!I11</f>
        <v>50</v>
      </c>
    </row>
    <row r="11" spans="1:13" x14ac:dyDescent="0.25">
      <c r="B11" s="36"/>
    </row>
    <row r="12" spans="1:13" x14ac:dyDescent="0.25">
      <c r="A12" s="47" t="s">
        <v>46</v>
      </c>
      <c r="B12" s="114" t="s">
        <v>253</v>
      </c>
    </row>
    <row r="13" spans="1:13" x14ac:dyDescent="0.25">
      <c r="A13" t="s">
        <v>250</v>
      </c>
      <c r="B13" s="36">
        <f>'Summary Chart'!J11</f>
        <v>50</v>
      </c>
    </row>
    <row r="14" spans="1:13" x14ac:dyDescent="0.25">
      <c r="A14" t="s">
        <v>37</v>
      </c>
      <c r="B14" s="36">
        <f>'Summary Chart'!K11</f>
        <v>50</v>
      </c>
    </row>
    <row r="15" spans="1:13" x14ac:dyDescent="0.25">
      <c r="B15" s="36"/>
    </row>
    <row r="16" spans="1:13" x14ac:dyDescent="0.25">
      <c r="A16" s="2" t="s">
        <v>67</v>
      </c>
    </row>
    <row r="18" spans="1:1" x14ac:dyDescent="0.25">
      <c r="A18" s="2" t="s">
        <v>68</v>
      </c>
    </row>
    <row r="19" spans="1:1" x14ac:dyDescent="0.25">
      <c r="A19" t="s">
        <v>310</v>
      </c>
    </row>
    <row r="21" spans="1:1" x14ac:dyDescent="0.25">
      <c r="A21" s="2" t="s">
        <v>69</v>
      </c>
    </row>
  </sheetData>
  <sheetProtection algorithmName="SHA-512" hashValue="7KPU3zJ6yjBYlTfn8xFHHXlmnJ7NREUyzyKtEHwLJ3Z2ULAG2gbcIY6YLaq8zpX5CMAjfdIAkdpR+zKDUAm4Vg==" saltValue="0nZbyAzztz1NJAvVXab5nQ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UAE</vt:lpstr>
      <vt:lpstr>Yemen</vt:lpstr>
      <vt:lpstr>Tunisia</vt:lpstr>
      <vt:lpstr>Palestine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Palestine!Print_Area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Ellie Hsin-Yi Lai</cp:lastModifiedBy>
  <cp:lastPrinted>2023-10-02T10:31:45Z</cp:lastPrinted>
  <dcterms:created xsi:type="dcterms:W3CDTF">2014-03-31T10:12:18Z</dcterms:created>
  <dcterms:modified xsi:type="dcterms:W3CDTF">2023-11-01T12:30:00Z</dcterms:modified>
</cp:coreProperties>
</file>